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4240" windowHeight="12120" activeTab="1"/>
  </bookViews>
  <sheets>
    <sheet name="คำชี้แจง" sheetId="3" r:id="rId1"/>
    <sheet name="กรอกข้อมูล" sheetId="4" r:id="rId2"/>
    <sheet name="วิเคราะห์ผู้เรียน" sheetId="1" r:id="rId3"/>
    <sheet name="สรุปผล" sheetId="5" r:id="rId4"/>
  </sheets>
  <externalReferences>
    <externalReference r:id="rId5"/>
  </externalReferences>
  <definedNames>
    <definedName name="_xlnm.Print_Titles" localSheetId="2">วิเคราะห์ผู้เรียน!$1:$6</definedName>
  </definedNames>
  <calcPr calcId="145621"/>
</workbook>
</file>

<file path=xl/calcChain.xml><?xml version="1.0" encoding="utf-8"?>
<calcChain xmlns="http://schemas.openxmlformats.org/spreadsheetml/2006/main">
  <c r="F35" i="5" l="1"/>
  <c r="D44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7" i="1"/>
  <c r="J3" i="5" l="1"/>
  <c r="G3" i="5"/>
  <c r="B3" i="5"/>
  <c r="I2" i="5"/>
  <c r="E2" i="5"/>
  <c r="A2" i="5"/>
  <c r="C2" i="5"/>
  <c r="F31" i="5"/>
  <c r="F28" i="5"/>
  <c r="O2" i="1"/>
  <c r="A2" i="1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H7" i="5"/>
  <c r="F7" i="5"/>
  <c r="E7" i="1" l="1"/>
  <c r="B8" i="1"/>
  <c r="D8" i="1"/>
  <c r="E8" i="1"/>
  <c r="B9" i="1"/>
  <c r="D9" i="1"/>
  <c r="E9" i="1"/>
  <c r="B10" i="1"/>
  <c r="D10" i="1"/>
  <c r="E10" i="1"/>
  <c r="B11" i="1"/>
  <c r="D11" i="1"/>
  <c r="E11" i="1"/>
  <c r="B12" i="1"/>
  <c r="D12" i="1"/>
  <c r="E12" i="1"/>
  <c r="B13" i="1"/>
  <c r="D13" i="1"/>
  <c r="E13" i="1"/>
  <c r="B14" i="1"/>
  <c r="D14" i="1"/>
  <c r="E14" i="1"/>
  <c r="B15" i="1"/>
  <c r="D15" i="1"/>
  <c r="E15" i="1"/>
  <c r="B16" i="1"/>
  <c r="D16" i="1"/>
  <c r="E16" i="1"/>
  <c r="B17" i="1"/>
  <c r="D17" i="1"/>
  <c r="E17" i="1"/>
  <c r="B18" i="1"/>
  <c r="D18" i="1"/>
  <c r="E18" i="1"/>
  <c r="B19" i="1"/>
  <c r="D19" i="1"/>
  <c r="E19" i="1"/>
  <c r="B20" i="1"/>
  <c r="D20" i="1"/>
  <c r="E20" i="1"/>
  <c r="B21" i="1"/>
  <c r="D21" i="1"/>
  <c r="E21" i="1"/>
  <c r="B22" i="1"/>
  <c r="D22" i="1"/>
  <c r="E22" i="1"/>
  <c r="B23" i="1"/>
  <c r="D23" i="1"/>
  <c r="E23" i="1"/>
  <c r="B24" i="1"/>
  <c r="D24" i="1"/>
  <c r="E24" i="1"/>
  <c r="B25" i="1"/>
  <c r="D25" i="1"/>
  <c r="E25" i="1"/>
  <c r="B26" i="1"/>
  <c r="D26" i="1"/>
  <c r="E26" i="1"/>
  <c r="B27" i="1"/>
  <c r="D27" i="1"/>
  <c r="E27" i="1"/>
  <c r="B28" i="1"/>
  <c r="D28" i="1"/>
  <c r="E28" i="1"/>
  <c r="B29" i="1"/>
  <c r="D29" i="1"/>
  <c r="E29" i="1"/>
  <c r="B30" i="1"/>
  <c r="D30" i="1"/>
  <c r="E30" i="1"/>
  <c r="B31" i="1"/>
  <c r="D31" i="1"/>
  <c r="E31" i="1"/>
  <c r="B32" i="1"/>
  <c r="D32" i="1"/>
  <c r="E32" i="1"/>
  <c r="B33" i="1"/>
  <c r="D33" i="1"/>
  <c r="E33" i="1"/>
  <c r="B34" i="1"/>
  <c r="D34" i="1"/>
  <c r="E34" i="1"/>
  <c r="B35" i="1"/>
  <c r="D35" i="1"/>
  <c r="E35" i="1"/>
  <c r="B36" i="1"/>
  <c r="D36" i="1"/>
  <c r="E36" i="1"/>
  <c r="B37" i="1"/>
  <c r="D37" i="1"/>
  <c r="E37" i="1"/>
  <c r="B38" i="1"/>
  <c r="D38" i="1"/>
  <c r="E38" i="1"/>
  <c r="B39" i="1"/>
  <c r="D39" i="1"/>
  <c r="E39" i="1"/>
  <c r="B40" i="1"/>
  <c r="D40" i="1"/>
  <c r="E40" i="1"/>
  <c r="B41" i="1"/>
  <c r="D41" i="1"/>
  <c r="E41" i="1"/>
  <c r="B42" i="1"/>
  <c r="D42" i="1"/>
  <c r="E42" i="1"/>
  <c r="B43" i="1"/>
  <c r="D43" i="1"/>
  <c r="E43" i="1"/>
  <c r="B44" i="1"/>
  <c r="E44" i="1"/>
  <c r="B45" i="1"/>
  <c r="D45" i="1"/>
  <c r="E45" i="1"/>
  <c r="B46" i="1"/>
  <c r="D46" i="1"/>
  <c r="E46" i="1"/>
  <c r="B47" i="1"/>
  <c r="D47" i="1"/>
  <c r="E47" i="1"/>
  <c r="B48" i="1"/>
  <c r="D48" i="1"/>
  <c r="E48" i="1"/>
  <c r="B49" i="1"/>
  <c r="D49" i="1"/>
  <c r="E49" i="1"/>
  <c r="B50" i="1"/>
  <c r="D50" i="1"/>
  <c r="E50" i="1"/>
  <c r="B51" i="1"/>
  <c r="D51" i="1"/>
  <c r="E51" i="1"/>
  <c r="D7" i="1"/>
  <c r="B7" i="1"/>
  <c r="G52" i="1"/>
  <c r="J8" i="5" s="1"/>
  <c r="K8" i="5" s="1"/>
  <c r="H52" i="1"/>
  <c r="J9" i="5" s="1"/>
  <c r="K9" i="5" s="1"/>
  <c r="I52" i="1"/>
  <c r="J10" i="5" s="1"/>
  <c r="K10" i="5" s="1"/>
  <c r="J52" i="1"/>
  <c r="J11" i="5" s="1"/>
  <c r="K11" i="5" s="1"/>
  <c r="K52" i="1"/>
  <c r="J12" i="5" s="1"/>
  <c r="K12" i="5" s="1"/>
  <c r="L52" i="1"/>
  <c r="J13" i="5" s="1"/>
  <c r="K13" i="5" s="1"/>
  <c r="M52" i="1"/>
  <c r="J14" i="5" s="1"/>
  <c r="K14" i="5" s="1"/>
  <c r="N52" i="1"/>
  <c r="J15" i="5" s="1"/>
  <c r="K15" i="5" s="1"/>
  <c r="O52" i="1"/>
  <c r="J16" i="5" s="1"/>
  <c r="K16" i="5" s="1"/>
  <c r="P52" i="1"/>
  <c r="J17" i="5" s="1"/>
  <c r="K17" i="5" s="1"/>
  <c r="Q52" i="1"/>
  <c r="J18" i="5" s="1"/>
  <c r="K18" i="5" s="1"/>
  <c r="R52" i="1"/>
  <c r="J19" i="5" s="1"/>
  <c r="K19" i="5" s="1"/>
  <c r="S52" i="1"/>
  <c r="J20" i="5" s="1"/>
  <c r="K20" i="5" s="1"/>
  <c r="T52" i="1"/>
  <c r="J21" i="5" s="1"/>
  <c r="K21" i="5" s="1"/>
  <c r="F52" i="1"/>
  <c r="J7" i="5" s="1"/>
  <c r="K7" i="5" s="1"/>
  <c r="I21" i="5"/>
  <c r="I20" i="5"/>
  <c r="I17" i="5"/>
  <c r="I16" i="5"/>
  <c r="I15" i="5"/>
  <c r="I14" i="5"/>
  <c r="I13" i="5"/>
  <c r="I12" i="5"/>
  <c r="I11" i="5"/>
  <c r="I10" i="5"/>
  <c r="I9" i="5"/>
  <c r="I8" i="5"/>
  <c r="I7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D21" i="5"/>
  <c r="E21" i="5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K33" i="5"/>
  <c r="J33" i="5"/>
  <c r="I33" i="5"/>
  <c r="H33" i="5"/>
  <c r="G33" i="5"/>
  <c r="F33" i="5"/>
  <c r="B33" i="5"/>
  <c r="K2" i="1"/>
  <c r="E2" i="1"/>
  <c r="U7" i="1"/>
  <c r="V7" i="1" s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 l="1"/>
  <c r="V52" i="1" s="1"/>
  <c r="E7" i="5"/>
  <c r="E22" i="5" s="1"/>
  <c r="J22" i="5"/>
  <c r="I18" i="5"/>
  <c r="G20" i="5"/>
  <c r="C25" i="5" l="1"/>
  <c r="K22" i="5"/>
  <c r="G25" i="5" s="1"/>
  <c r="R55" i="1" l="1"/>
  <c r="D29" i="5" s="1"/>
  <c r="E29" i="5" s="1"/>
  <c r="R54" i="1"/>
  <c r="D28" i="5" l="1"/>
  <c r="E28" i="5" s="1"/>
  <c r="R56" i="1"/>
  <c r="D30" i="5" s="1"/>
  <c r="E30" i="5" s="1"/>
  <c r="H22" i="5"/>
  <c r="I19" i="5"/>
  <c r="I22" i="5" s="1"/>
  <c r="F22" i="5"/>
  <c r="G21" i="5"/>
  <c r="G22" i="5" s="1"/>
  <c r="D22" i="5"/>
</calcChain>
</file>

<file path=xl/sharedStrings.xml><?xml version="1.0" encoding="utf-8"?>
<sst xmlns="http://schemas.openxmlformats.org/spreadsheetml/2006/main" count="129" uniqueCount="115">
  <si>
    <t>เลขที่</t>
  </si>
  <si>
    <t>เลขประจำตัว</t>
  </si>
  <si>
    <t>รายการวิเคราะห์</t>
  </si>
  <si>
    <t>1. ความรู้พื้นฐาน</t>
  </si>
  <si>
    <t>3.ความสนใจ/สมาธิการเรียนรู้</t>
  </si>
  <si>
    <t>1.ความคิดริเริ่ม  สร้างสรรค์</t>
  </si>
  <si>
    <t>2.ความมีเหตุผล</t>
  </si>
  <si>
    <t>3.ความสามารถในการเรียนรู้</t>
  </si>
  <si>
    <t>1.การแสดงออก</t>
  </si>
  <si>
    <t>2.การควบคุมอารมณ์</t>
  </si>
  <si>
    <t>3.ความมุ่งมั่นขยันหมั่นเพียร</t>
  </si>
  <si>
    <t>1.สุขภาพร่างกายสมบูรณ์</t>
  </si>
  <si>
    <t>2.การเจริญเติบโตสมวัย</t>
  </si>
  <si>
    <t>3.ด้านสุขภาพจิต</t>
  </si>
  <si>
    <t>1.การปรับตัวเข้ากับผู้อื่น</t>
  </si>
  <si>
    <t>2.การเสียสละไม่เห็นแก่ตัว</t>
  </si>
  <si>
    <t>3.มีระเบียบวินัยเคารพกฎกติกา</t>
  </si>
  <si>
    <t>แปลผล</t>
  </si>
  <si>
    <t>1. ด้านความรู้ความสามารถและประสบการณ์</t>
  </si>
  <si>
    <t>2. ความพร้อมด้านสติปัญญา</t>
  </si>
  <si>
    <t>3. ความพร้อมด้านพฤติกรรม</t>
  </si>
  <si>
    <t>4. ความพร้อมด้านร่างกายและจิตใจ</t>
  </si>
  <si>
    <t>5. ความพร้อมด้านสังคม</t>
  </si>
  <si>
    <t>รายวิชา</t>
  </si>
  <si>
    <t>ชั้น</t>
  </si>
  <si>
    <t>ด้านที่</t>
  </si>
  <si>
    <t>รายการวิเคราะห์ผู้เรียน</t>
  </si>
  <si>
    <t>จำนวนนักเรียนตามกลุ่ม</t>
  </si>
  <si>
    <t>สรุปผลการวิเคราะห์ผู้เรียนรายบุคคล</t>
  </si>
  <si>
    <t>ตารางวิเคราะห์ผู้เรียนรายบุคคล</t>
  </si>
  <si>
    <t>รหัสวิชา</t>
  </si>
  <si>
    <t>ค่าเฉลี่ย (ผลรวมของคะแนนหาร 15)</t>
  </si>
  <si>
    <t>เกณฑ์การแปลผลค่าเฉลี่ย  1.00 - 1.49  ปรับปรุง ,       1.50 - 1.99  ปานกลาง  ,        2.00 - 3.00  ดี</t>
  </si>
  <si>
    <t>ผลเฉลี่ยรายข้อ(ผลรวมของคะแนนหารจำนวนนักเรียนทั้งหมด)</t>
  </si>
  <si>
    <t>2.ความสามารถการแก้ปัญหา</t>
  </si>
  <si>
    <t>คำชี้แจง: ให้ครูใส่ตัวเลขเพื่อวิเคราะห์ผู้เรียนตามระดับดังนี้      1=อ่อน       2=กลาง     3=เก่ง</t>
  </si>
  <si>
    <t>คำชี้แจงในการกรอกข้อมูล  การวิเคราะห์ผู้เรียนรายบุคคล</t>
  </si>
  <si>
    <t>4. โปรแกรมจะคำนวณอัตโนมัติ ห้ามลบสูตร</t>
  </si>
  <si>
    <t>ตัวเลขที่ให้มาในตารางเป็นข้อมูลสมมุติ สามารถเปลี่ยนแปลงข้อมูลได้</t>
  </si>
  <si>
    <t>โรงเรียนชัยบาดาลวิทยา</t>
  </si>
  <si>
    <t>ติดต่อ ครูวราพร  จ่างสกุล</t>
  </si>
  <si>
    <t>facebook: Toon warapon</t>
  </si>
  <si>
    <t>จัดทำโดยทีมงาน งานนิเทศน์</t>
  </si>
  <si>
    <t>1. กรอกข้อมูลในชีต ชื่อ "กรอกข้อมูล"</t>
  </si>
  <si>
    <t>กรอกข้อมูลให้ครบ</t>
  </si>
  <si>
    <t>ชื่อรายวิชา</t>
  </si>
  <si>
    <t>จำนวนนักเรียน</t>
  </si>
  <si>
    <t>ชื่อหน.กลุ่มสาระ</t>
  </si>
  <si>
    <t>กลุ่มสาระฯ</t>
  </si>
  <si>
    <t>ภาคเรียนที่</t>
  </si>
  <si>
    <t>ปีการศึกษา</t>
  </si>
  <si>
    <t>ชื่อรองฝ่ายวิชาการ</t>
  </si>
  <si>
    <t>นางเฉลิมศรี  คงไทย</t>
  </si>
  <si>
    <t>ชื่อผู้อำนวยการ</t>
  </si>
  <si>
    <t>นายวรเทพ  หอมจันทร์</t>
  </si>
  <si>
    <t>วันที่รายงาน</t>
  </si>
  <si>
    <t>ผู้สอน</t>
  </si>
  <si>
    <t>3. print ชีต "วิเคราะห์ผู้เรียน" และ ชีต "สรุปผล"</t>
  </si>
  <si>
    <t>2.กรอกผลการวิเคราะห์ผู้เรียนในชีต "วิเคราะห์ผู้เรียน"</t>
  </si>
  <si>
    <t>รหัสนักเรียน</t>
  </si>
  <si>
    <t>ชื่อ</t>
  </si>
  <si>
    <t>นามสกุล</t>
  </si>
  <si>
    <t>กรอกข้อมูลนักเรียนในชั้นเรียนที่จะวิเคราะห์</t>
  </si>
  <si>
    <t>รายงานสรุปผลการวิเคราะห์ผู้เรียนรายบุคคล</t>
  </si>
  <si>
    <t>คน</t>
  </si>
  <si>
    <t>ผลการวิเคราะห์ผู้เรียน</t>
  </si>
  <si>
    <t>สรุปผล</t>
  </si>
  <si>
    <t>เก่ง</t>
  </si>
  <si>
    <t>กลาง</t>
  </si>
  <si>
    <t>อ่อน</t>
  </si>
  <si>
    <t>เฉลี่ย</t>
  </si>
  <si>
    <t>ความหมาย</t>
  </si>
  <si>
    <t>ร้อยละ</t>
  </si>
  <si>
    <t>1.ด้านความรู้ความสามารถและประสบการณ์</t>
  </si>
  <si>
    <t xml:space="preserve">  1.ความรู้พื้นฐาน</t>
  </si>
  <si>
    <t xml:space="preserve">  2.ความสามารถในการแก้ปัญหา</t>
  </si>
  <si>
    <t xml:space="preserve">  3.ความสนใจ/สมาธิการเรียนรู้</t>
  </si>
  <si>
    <t>2. ความพร้อม   ด้านสติปัญญา</t>
  </si>
  <si>
    <t xml:space="preserve">  1.ความคิดริเริ่มสร้างสรรค์</t>
  </si>
  <si>
    <t xml:space="preserve">  2.ความมีเหตุผล</t>
  </si>
  <si>
    <t xml:space="preserve">  3.ความสามารถในการเรียนรู้</t>
  </si>
  <si>
    <t>3. ความพร้อม  ด้านพฤติกรรม</t>
  </si>
  <si>
    <t xml:space="preserve">  1.การแสดงออก</t>
  </si>
  <si>
    <t xml:space="preserve">  2.การควบคุมอารมณ์</t>
  </si>
  <si>
    <t xml:space="preserve">  3.ความมุ่งมั่นขยันหมั่นเพียร</t>
  </si>
  <si>
    <t xml:space="preserve">  1.สุขภาพร่างกายสมบูรณ์</t>
  </si>
  <si>
    <t xml:space="preserve">  2.การเจริญเติบโตสมวัย</t>
  </si>
  <si>
    <t xml:space="preserve">  3.ด้านสุขภาพจิต</t>
  </si>
  <si>
    <t>5. ความพร้อม   ด้านสังคม</t>
  </si>
  <si>
    <t xml:space="preserve">  1.การปรับตัวเข้ากับผู้อื่น</t>
  </si>
  <si>
    <t xml:space="preserve">  2.การเสียสละไม่เห็นแก่ตัว</t>
  </si>
  <si>
    <t xml:space="preserve">  3.มีระเบียบวินัยเคารพกฏกติกา</t>
  </si>
  <si>
    <t>เฉลี่ยรวม</t>
  </si>
  <si>
    <t xml:space="preserve">แปลผลค่าเฉลี่ยได้เป็น </t>
  </si>
  <si>
    <t>เกณฑ์การประเมิน</t>
  </si>
  <si>
    <t>จำนวนคน</t>
  </si>
  <si>
    <t>ลงชิ่อ..............................................................ผู้สอน</t>
  </si>
  <si>
    <t>กลุ่มเก่ง</t>
  </si>
  <si>
    <t>ลงชิ่อ................................................หัวหน้ากลุ่มสาระฯ</t>
  </si>
  <si>
    <t>ลงชิ่อ.............................................................</t>
  </si>
  <si>
    <t>ครู ปฏิบัติหน้าที่</t>
  </si>
  <si>
    <t>ผู้อำนวยการโรงเรียนชัยบาดาลวิทยา</t>
  </si>
  <si>
    <t>รองผู้อำนวยการฝ่ายบริหารวิชาการ</t>
  </si>
  <si>
    <t>โทรศัพท์  089-8020088</t>
  </si>
  <si>
    <t xml:space="preserve">ค่าเฉลี่ยเท่ากับ </t>
  </si>
  <si>
    <t>กลุ่มกลาง</t>
  </si>
  <si>
    <t>กลุ่มอ่อน</t>
  </si>
  <si>
    <t>ชื่อ-สกุลครูผู้สอน</t>
  </si>
  <si>
    <r>
      <rPr>
        <b/>
        <sz val="14"/>
        <color indexed="8"/>
        <rFont val="TH SarabunPSK"/>
        <family val="2"/>
      </rPr>
      <t xml:space="preserve">    </t>
    </r>
    <r>
      <rPr>
        <sz val="14"/>
        <color indexed="8"/>
        <rFont val="TH SarabunPSK"/>
        <family val="2"/>
      </rPr>
      <t>ค่าเฉลี่ย 1.00-1.64 หมายถึง กลุ่มอ่อน</t>
    </r>
    <r>
      <rPr>
        <b/>
        <sz val="14"/>
        <color indexed="8"/>
        <rFont val="TH SarabunPSK"/>
        <family val="2"/>
      </rPr>
      <t xml:space="preserve"> :</t>
    </r>
    <r>
      <rPr>
        <sz val="14"/>
        <color indexed="8"/>
        <rFont val="TH SarabunPSK"/>
        <family val="2"/>
      </rPr>
      <t xml:space="preserve"> ค่าเฉลี่ย 1.65-2.29 หมายถึง กลุ่มกลาง </t>
    </r>
    <r>
      <rPr>
        <b/>
        <sz val="14"/>
        <color indexed="8"/>
        <rFont val="TH SarabunPSK"/>
        <family val="2"/>
      </rPr>
      <t>:</t>
    </r>
    <r>
      <rPr>
        <sz val="14"/>
        <color indexed="8"/>
        <rFont val="TH SarabunPSK"/>
        <family val="2"/>
      </rPr>
      <t xml:space="preserve"> ค่าเฉลี่ย 2.30-3.00 หมายถึง  กลุ่มเก่ง</t>
    </r>
  </si>
  <si>
    <t>คำนำหน้า</t>
  </si>
  <si>
    <t>ชื่อ-สกุล นักเรียน</t>
  </si>
  <si>
    <t xml:space="preserve">กลุ่มเก่ง </t>
  </si>
  <si>
    <t xml:space="preserve">กลุ่มกลาง </t>
  </si>
  <si>
    <t xml:space="preserve">กลุ่มอ่อน </t>
  </si>
  <si>
    <t>31 กรกฎาคม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</si>
</sst>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4"/>
      <color theme="1"/>
      <name val="Angsana New"/>
      <family val="2"/>
      <charset val="222"/>
    </font>
    <font>
      <b/>
      <sz val="12"/>
      <color theme="1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ngsana New"/>
      <family val="2"/>
      <charset val="222"/>
    </font>
    <font>
      <sz val="16"/>
      <color theme="1"/>
      <name val="TH SarabunPSK"/>
      <family val="2"/>
    </font>
    <font>
      <sz val="16"/>
      <name val="TH SarabunPSK"/>
      <family val="2"/>
    </font>
    <font>
      <sz val="20"/>
      <color theme="1"/>
      <name val="TH SarabunPSK"/>
      <family val="2"/>
    </font>
    <font>
      <sz val="14"/>
      <color theme="1"/>
      <name val="Angsana New"/>
      <family val="2"/>
      <charset val="222"/>
    </font>
    <font>
      <sz val="24"/>
      <color theme="1"/>
      <name val="Angsana New"/>
      <family val="2"/>
      <charset val="222"/>
    </font>
    <font>
      <sz val="16"/>
      <name val="Tahoma"/>
      <family val="2"/>
      <charset val="222"/>
      <scheme val="major"/>
    </font>
    <font>
      <sz val="16"/>
      <color theme="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6"/>
      <color rgb="FF0070C0"/>
      <name val="Tahoma"/>
      <family val="2"/>
      <charset val="222"/>
      <scheme val="minor"/>
    </font>
    <font>
      <b/>
      <sz val="16"/>
      <color rgb="FFFF0000"/>
      <name val="Tahoma"/>
      <family val="2"/>
      <charset val="222"/>
      <scheme val="minor"/>
    </font>
    <font>
      <b/>
      <sz val="16"/>
      <color rgb="FFFF0000"/>
      <name val="Tahoma"/>
      <family val="2"/>
      <scheme val="minor"/>
    </font>
    <font>
      <sz val="14"/>
      <name val="Angsana New"/>
      <family val="1"/>
    </font>
    <font>
      <b/>
      <sz val="18"/>
      <color theme="1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8"/>
      <color rgb="FFFF0000"/>
      <name val="Angsana New"/>
      <family val="1"/>
    </font>
    <font>
      <b/>
      <sz val="16"/>
      <color theme="1"/>
      <name val="TH Sarabun New"/>
      <family val="2"/>
    </font>
    <font>
      <sz val="1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2" borderId="12" applyNumberFormat="0" applyFont="0" applyAlignment="0" applyProtection="0"/>
  </cellStyleXfs>
  <cellXfs count="110">
    <xf numFmtId="0" fontId="0" fillId="0" borderId="0" xfId="0"/>
    <xf numFmtId="0" fontId="6" fillId="0" borderId="0" xfId="0" applyFont="1"/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7" borderId="0" xfId="0" applyFill="1"/>
    <xf numFmtId="0" fontId="11" fillId="7" borderId="0" xfId="0" applyFont="1" applyFill="1"/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3" fillId="0" borderId="0" xfId="0" applyFont="1" applyProtection="1"/>
    <xf numFmtId="0" fontId="22" fillId="6" borderId="1" xfId="0" applyFont="1" applyFill="1" applyBorder="1" applyAlignment="1" applyProtection="1">
      <alignment horizontal="center"/>
    </xf>
    <xf numFmtId="0" fontId="3" fillId="0" borderId="1" xfId="0" applyFont="1" applyBorder="1" applyProtection="1"/>
    <xf numFmtId="2" fontId="4" fillId="0" borderId="1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3" borderId="1" xfId="0" applyFont="1" applyFill="1" applyBorder="1" applyAlignment="1" applyProtection="1">
      <alignment horizontal="right"/>
    </xf>
    <xf numFmtId="2" fontId="4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4" fillId="0" borderId="1" xfId="0" applyFont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left"/>
    </xf>
    <xf numFmtId="0" fontId="5" fillId="0" borderId="0" xfId="0" applyFont="1" applyProtection="1"/>
    <xf numFmtId="0" fontId="3" fillId="0" borderId="1" xfId="0" applyFont="1" applyFill="1" applyBorder="1" applyAlignment="1" applyProtection="1">
      <alignment textRotation="90" wrapText="1"/>
    </xf>
    <xf numFmtId="0" fontId="3" fillId="0" borderId="5" xfId="0" applyFont="1" applyFill="1" applyBorder="1" applyAlignment="1" applyProtection="1">
      <alignment textRotation="90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3" fillId="7" borderId="1" xfId="0" applyFont="1" applyFill="1" applyBorder="1" applyProtection="1"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49" fontId="12" fillId="7" borderId="1" xfId="2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49" fontId="5" fillId="0" borderId="0" xfId="0" applyNumberFormat="1" applyFont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2" fontId="7" fillId="0" borderId="1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14" fillId="5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center" vertical="center" textRotation="90"/>
    </xf>
    <xf numFmtId="0" fontId="5" fillId="0" borderId="2" xfId="0" applyFont="1" applyFill="1" applyBorder="1" applyAlignment="1" applyProtection="1">
      <alignment horizontal="center" vertical="center" textRotation="90"/>
    </xf>
    <xf numFmtId="0" fontId="5" fillId="0" borderId="3" xfId="0" applyFont="1" applyFill="1" applyBorder="1" applyAlignment="1" applyProtection="1">
      <alignment horizontal="center" vertical="center" textRotation="90"/>
    </xf>
    <xf numFmtId="0" fontId="5" fillId="0" borderId="4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5" fillId="0" borderId="13" xfId="0" applyFont="1" applyFill="1" applyBorder="1" applyAlignment="1" applyProtection="1">
      <alignment horizontal="center" vertical="center" textRotation="90"/>
    </xf>
    <xf numFmtId="0" fontId="5" fillId="0" borderId="16" xfId="0" applyFont="1" applyFill="1" applyBorder="1" applyAlignment="1" applyProtection="1">
      <alignment horizontal="center" vertical="center" textRotation="90"/>
    </xf>
    <xf numFmtId="0" fontId="5" fillId="0" borderId="11" xfId="0" applyFont="1" applyFill="1" applyBorder="1" applyAlignment="1" applyProtection="1">
      <alignment horizontal="center" vertical="center" textRotation="90"/>
    </xf>
    <xf numFmtId="0" fontId="5" fillId="0" borderId="14" xfId="0" applyFont="1" applyFill="1" applyBorder="1" applyAlignment="1" applyProtection="1">
      <alignment horizontal="center" vertical="center" textRotation="90"/>
    </xf>
    <xf numFmtId="0" fontId="5" fillId="0" borderId="0" xfId="0" applyFont="1" applyAlignment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textRotation="90" wrapText="1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textRotation="90"/>
    </xf>
    <xf numFmtId="0" fontId="5" fillId="0" borderId="9" xfId="0" applyFont="1" applyFill="1" applyBorder="1" applyAlignment="1" applyProtection="1">
      <alignment horizontal="center" vertical="center" textRotation="90"/>
    </xf>
    <xf numFmtId="0" fontId="5" fillId="0" borderId="10" xfId="0" applyFont="1" applyFill="1" applyBorder="1" applyAlignment="1" applyProtection="1">
      <alignment horizontal="center" vertical="center" textRotation="90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22" fillId="6" borderId="1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/>
    </xf>
    <xf numFmtId="0" fontId="4" fillId="8" borderId="7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22" fillId="6" borderId="5" xfId="0" applyFont="1" applyFill="1" applyBorder="1" applyAlignment="1" applyProtection="1">
      <alignment horizontal="center"/>
    </xf>
    <xf numFmtId="0" fontId="22" fillId="6" borderId="8" xfId="0" applyFont="1" applyFill="1" applyBorder="1" applyAlignment="1" applyProtection="1">
      <alignment horizontal="center"/>
    </xf>
    <xf numFmtId="0" fontId="22" fillId="6" borderId="6" xfId="0" applyFont="1" applyFill="1" applyBorder="1" applyAlignment="1" applyProtection="1">
      <alignment horizontal="center" vertical="center"/>
    </xf>
    <xf numFmtId="0" fontId="22" fillId="6" borderId="10" xfId="0" applyFont="1" applyFill="1" applyBorder="1" applyAlignment="1" applyProtection="1">
      <alignment horizontal="center" vertical="center"/>
    </xf>
    <xf numFmtId="49" fontId="13" fillId="7" borderId="1" xfId="0" applyNumberFormat="1" applyFont="1" applyFill="1" applyBorder="1" applyProtection="1">
      <protection locked="0"/>
    </xf>
    <xf numFmtId="49" fontId="7" fillId="0" borderId="0" xfId="0" applyNumberFormat="1" applyFont="1" applyAlignment="1">
      <alignment horizontal="center" vertical="center"/>
    </xf>
  </cellXfs>
  <cellStyles count="3">
    <cellStyle name="Normal" xfId="0" builtinId="0"/>
    <cellStyle name="Note" xfId="2" builtinId="1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54</xdr:row>
      <xdr:rowOff>19050</xdr:rowOff>
    </xdr:from>
    <xdr:to>
      <xdr:col>9</xdr:col>
      <xdr:colOff>123825</xdr:colOff>
      <xdr:row>55</xdr:row>
      <xdr:rowOff>76200</xdr:rowOff>
    </xdr:to>
    <xdr:sp macro="" textlink="">
      <xdr:nvSpPr>
        <xdr:cNvPr id="2" name="ลูกศรขวา 1"/>
        <xdr:cNvSpPr/>
      </xdr:nvSpPr>
      <xdr:spPr>
        <a:xfrm>
          <a:off x="3352800" y="17202150"/>
          <a:ext cx="12001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24</xdr:row>
      <xdr:rowOff>219075</xdr:rowOff>
    </xdr:from>
    <xdr:to>
      <xdr:col>3</xdr:col>
      <xdr:colOff>19050</xdr:colOff>
      <xdr:row>24</xdr:row>
      <xdr:rowOff>219075</xdr:rowOff>
    </xdr:to>
    <xdr:cxnSp macro="">
      <xdr:nvCxnSpPr>
        <xdr:cNvPr id="2" name="Straight Connector 1"/>
        <xdr:cNvCxnSpPr/>
      </xdr:nvCxnSpPr>
      <xdr:spPr>
        <a:xfrm>
          <a:off x="1028700" y="6734175"/>
          <a:ext cx="1676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24</xdr:row>
      <xdr:rowOff>228600</xdr:rowOff>
    </xdr:from>
    <xdr:to>
      <xdr:col>7</xdr:col>
      <xdr:colOff>104775</xdr:colOff>
      <xdr:row>24</xdr:row>
      <xdr:rowOff>228600</xdr:rowOff>
    </xdr:to>
    <xdr:cxnSp macro="">
      <xdr:nvCxnSpPr>
        <xdr:cNvPr id="3" name="Straight Connector 2"/>
        <xdr:cNvCxnSpPr/>
      </xdr:nvCxnSpPr>
      <xdr:spPr>
        <a:xfrm>
          <a:off x="4076700" y="6743700"/>
          <a:ext cx="74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0;&#3611;&#3619;&#3649;&#3585;&#3619;&#3617;&#3623;&#3636;&#3648;&#3588;&#3619;&#3634;&#3632;&#3627;&#3660;&#3612;&#3641;&#3657;&#3648;&#3619;&#3637;&#3618;&#3609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การใช้"/>
      <sheetName val="กรอกข้อมูลพื้นฐาน"/>
      <sheetName val="ประเมินผล"/>
      <sheetName val="สรุปผล"/>
    </sheetNames>
    <sheetDataSet>
      <sheetData sheetId="0"/>
      <sheetData sheetId="1">
        <row r="3">
          <cell r="B3">
            <v>0</v>
          </cell>
        </row>
        <row r="9">
          <cell r="A9" t="str">
            <v>ภาคเรียนที่</v>
          </cell>
          <cell r="B9">
            <v>0</v>
          </cell>
          <cell r="D9">
            <v>6</v>
          </cell>
          <cell r="E9">
            <v>0</v>
          </cell>
        </row>
        <row r="11">
          <cell r="B11" t="str">
            <v>นางเฉลิมศรี  คงไทย</v>
          </cell>
        </row>
        <row r="12">
          <cell r="B12" t="str">
            <v>นายวรเทพ  หอมจันทร์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14"/>
  <sheetViews>
    <sheetView workbookViewId="0">
      <selection activeCell="H10" sqref="H10"/>
    </sheetView>
  </sheetViews>
  <sheetFormatPr defaultRowHeight="21" x14ac:dyDescent="0.45"/>
  <sheetData>
    <row r="1" spans="1:12" ht="34.5" x14ac:dyDescent="0.7">
      <c r="A1" s="6" t="s">
        <v>36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</row>
    <row r="2" spans="1:12" ht="34.5" x14ac:dyDescent="0.7">
      <c r="A2" s="6" t="s">
        <v>43</v>
      </c>
      <c r="B2" s="6"/>
      <c r="C2" s="6"/>
      <c r="D2" s="6"/>
      <c r="E2" s="6"/>
      <c r="F2" s="6"/>
      <c r="G2" s="6"/>
      <c r="H2" s="6"/>
      <c r="I2" s="6"/>
      <c r="J2" s="5"/>
      <c r="K2" s="5"/>
      <c r="L2" s="5"/>
    </row>
    <row r="3" spans="1:12" ht="34.5" x14ac:dyDescent="0.7">
      <c r="A3" s="6" t="s">
        <v>58</v>
      </c>
      <c r="B3" s="6"/>
      <c r="C3" s="6"/>
      <c r="D3" s="6"/>
      <c r="E3" s="6"/>
      <c r="F3" s="6"/>
      <c r="G3" s="6"/>
      <c r="H3" s="6"/>
      <c r="I3" s="6"/>
      <c r="J3" s="5"/>
      <c r="K3" s="5"/>
      <c r="L3" s="5"/>
    </row>
    <row r="4" spans="1:12" ht="34.5" x14ac:dyDescent="0.7">
      <c r="A4" s="6" t="s">
        <v>57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</row>
    <row r="5" spans="1:12" ht="34.5" x14ac:dyDescent="0.7">
      <c r="A5" s="6" t="s">
        <v>37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</row>
    <row r="6" spans="1:12" ht="34.5" x14ac:dyDescent="0.7">
      <c r="A6" s="6"/>
      <c r="B6" s="6"/>
      <c r="C6" s="6"/>
      <c r="D6" s="6"/>
      <c r="E6" s="6"/>
      <c r="F6" s="6"/>
      <c r="G6" s="6"/>
      <c r="H6" s="6"/>
      <c r="I6" s="6"/>
      <c r="J6" s="5"/>
      <c r="K6" s="5"/>
      <c r="L6" s="5"/>
    </row>
    <row r="7" spans="1:12" ht="34.5" x14ac:dyDescent="0.7">
      <c r="A7" s="6" t="s">
        <v>40</v>
      </c>
      <c r="B7" s="6"/>
      <c r="C7" s="6"/>
      <c r="D7" s="6"/>
      <c r="E7" s="6"/>
      <c r="F7" s="6"/>
      <c r="G7" s="6"/>
      <c r="H7" s="6"/>
      <c r="I7" s="6"/>
      <c r="J7" s="5"/>
      <c r="K7" s="5"/>
      <c r="L7" s="5"/>
    </row>
    <row r="8" spans="1:12" ht="34.5" x14ac:dyDescent="0.7">
      <c r="A8" s="6"/>
      <c r="B8" s="6" t="s">
        <v>41</v>
      </c>
      <c r="C8" s="6"/>
      <c r="D8" s="6"/>
      <c r="E8" s="6"/>
      <c r="F8" s="6"/>
      <c r="G8" s="6"/>
      <c r="H8" s="6"/>
      <c r="I8" s="6"/>
      <c r="J8" s="5"/>
      <c r="K8" s="5"/>
      <c r="L8" s="5"/>
    </row>
    <row r="9" spans="1:12" ht="34.5" x14ac:dyDescent="0.7">
      <c r="A9" s="6"/>
      <c r="B9" s="6" t="s">
        <v>103</v>
      </c>
      <c r="C9" s="6"/>
      <c r="D9" s="6"/>
      <c r="E9" s="6"/>
      <c r="F9" s="6"/>
      <c r="G9" s="6"/>
      <c r="H9" s="6"/>
      <c r="I9" s="6"/>
      <c r="J9" s="5"/>
      <c r="K9" s="5"/>
      <c r="L9" s="5"/>
    </row>
    <row r="10" spans="1:12" ht="34.5" x14ac:dyDescent="0.7">
      <c r="A10" s="6"/>
      <c r="B10" s="6"/>
      <c r="C10" s="6"/>
      <c r="D10" s="6"/>
      <c r="E10" s="6"/>
      <c r="F10" s="6"/>
      <c r="G10" s="6"/>
      <c r="H10" s="6"/>
      <c r="I10" s="6"/>
      <c r="J10" s="5"/>
      <c r="K10" s="5"/>
      <c r="L10" s="5"/>
    </row>
    <row r="11" spans="1:12" ht="34.5" x14ac:dyDescent="0.7">
      <c r="A11" s="6"/>
      <c r="B11" s="6"/>
      <c r="C11" s="6"/>
      <c r="D11" s="6"/>
      <c r="E11" s="6"/>
      <c r="F11" s="6"/>
      <c r="G11" s="6"/>
      <c r="H11" s="6"/>
      <c r="I11" s="6"/>
      <c r="J11" s="5"/>
      <c r="K11" s="5"/>
      <c r="L11" s="5"/>
    </row>
    <row r="12" spans="1:12" ht="34.5" x14ac:dyDescent="0.7">
      <c r="A12" s="6" t="s">
        <v>38</v>
      </c>
      <c r="B12" s="6"/>
      <c r="C12" s="6"/>
      <c r="D12" s="6"/>
      <c r="E12" s="6"/>
      <c r="F12" s="6"/>
      <c r="G12" s="6"/>
      <c r="H12" s="6"/>
      <c r="I12" s="6"/>
      <c r="J12" s="5"/>
      <c r="K12" s="5"/>
      <c r="L12" s="5"/>
    </row>
    <row r="13" spans="1:12" ht="34.5" x14ac:dyDescent="0.7">
      <c r="A13" s="6"/>
      <c r="B13" s="6"/>
      <c r="C13" s="6" t="s">
        <v>42</v>
      </c>
      <c r="D13" s="6"/>
      <c r="E13" s="6"/>
      <c r="F13" s="6"/>
      <c r="G13" s="6"/>
      <c r="H13" s="6"/>
      <c r="I13" s="6"/>
      <c r="J13" s="5"/>
      <c r="K13" s="5"/>
      <c r="L13" s="5"/>
    </row>
    <row r="14" spans="1:12" ht="34.5" x14ac:dyDescent="0.7">
      <c r="A14" s="6"/>
      <c r="B14" s="6"/>
      <c r="C14" s="6" t="s">
        <v>39</v>
      </c>
      <c r="D14" s="6"/>
      <c r="E14" s="6"/>
      <c r="F14" s="6"/>
      <c r="G14" s="6"/>
      <c r="H14" s="6"/>
      <c r="I14" s="6"/>
      <c r="J14" s="5"/>
      <c r="K14" s="5"/>
      <c r="L14" s="5"/>
    </row>
  </sheetData>
  <sheetProtection password="CC3D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7"/>
  <sheetViews>
    <sheetView tabSelected="1" workbookViewId="0">
      <selection activeCell="B19" sqref="B19"/>
    </sheetView>
  </sheetViews>
  <sheetFormatPr defaultRowHeight="21" x14ac:dyDescent="0.45"/>
  <cols>
    <col min="1" max="1" width="34.1640625" customWidth="1"/>
    <col min="2" max="2" width="46.6640625" customWidth="1"/>
    <col min="4" max="4" width="12.83203125" customWidth="1"/>
    <col min="5" max="6" width="20" customWidth="1"/>
    <col min="7" max="7" width="35.1640625" customWidth="1"/>
    <col min="8" max="8" width="40.33203125" customWidth="1"/>
  </cols>
  <sheetData>
    <row r="1" spans="1:8" ht="26.25" x14ac:dyDescent="0.55000000000000004">
      <c r="A1" s="61" t="s">
        <v>44</v>
      </c>
      <c r="B1" s="61"/>
      <c r="D1" s="62" t="s">
        <v>62</v>
      </c>
      <c r="E1" s="62"/>
      <c r="F1" s="62"/>
      <c r="G1" s="62"/>
      <c r="H1" s="62"/>
    </row>
    <row r="2" spans="1:8" ht="22.5" x14ac:dyDescent="0.45">
      <c r="A2" s="7" t="s">
        <v>30</v>
      </c>
      <c r="B2" s="48"/>
      <c r="D2" s="11" t="s">
        <v>0</v>
      </c>
      <c r="E2" s="12" t="s">
        <v>59</v>
      </c>
      <c r="F2" s="12" t="s">
        <v>109</v>
      </c>
      <c r="G2" s="12" t="s">
        <v>60</v>
      </c>
      <c r="H2" s="12" t="s">
        <v>61</v>
      </c>
    </row>
    <row r="3" spans="1:8" ht="22.5" x14ac:dyDescent="0.45">
      <c r="A3" s="7" t="s">
        <v>45</v>
      </c>
      <c r="B3" s="48"/>
      <c r="D3" s="41">
        <v>1</v>
      </c>
      <c r="E3" s="54"/>
      <c r="F3" s="55"/>
      <c r="G3" s="55"/>
      <c r="H3" s="55"/>
    </row>
    <row r="4" spans="1:8" ht="22.5" x14ac:dyDescent="0.45">
      <c r="A4" s="7" t="s">
        <v>24</v>
      </c>
      <c r="B4" s="48"/>
      <c r="D4" s="41">
        <v>2</v>
      </c>
      <c r="E4" s="54"/>
      <c r="F4" s="55"/>
      <c r="G4" s="55"/>
      <c r="H4" s="55"/>
    </row>
    <row r="5" spans="1:8" ht="22.5" x14ac:dyDescent="0.45">
      <c r="A5" s="7" t="s">
        <v>46</v>
      </c>
      <c r="B5" s="48"/>
      <c r="D5" s="41">
        <v>3</v>
      </c>
      <c r="E5" s="54"/>
      <c r="F5" s="55"/>
      <c r="G5" s="55"/>
      <c r="H5" s="55"/>
    </row>
    <row r="6" spans="1:8" ht="22.5" x14ac:dyDescent="0.45">
      <c r="A6" s="8" t="s">
        <v>107</v>
      </c>
      <c r="B6" s="48"/>
      <c r="D6" s="41">
        <v>4</v>
      </c>
      <c r="E6" s="54"/>
      <c r="F6" s="55"/>
      <c r="G6" s="55"/>
      <c r="H6" s="55"/>
    </row>
    <row r="7" spans="1:8" ht="22.5" x14ac:dyDescent="0.45">
      <c r="A7" s="8" t="s">
        <v>47</v>
      </c>
      <c r="B7" s="48"/>
      <c r="D7" s="41">
        <v>5</v>
      </c>
      <c r="E7" s="54"/>
      <c r="F7" s="55"/>
      <c r="G7" s="55"/>
      <c r="H7" s="55"/>
    </row>
    <row r="8" spans="1:8" ht="22.5" x14ac:dyDescent="0.45">
      <c r="A8" s="7" t="s">
        <v>48</v>
      </c>
      <c r="B8" s="48"/>
      <c r="D8" s="41">
        <v>6</v>
      </c>
      <c r="E8" s="54"/>
      <c r="F8" s="55"/>
      <c r="G8" s="55"/>
      <c r="H8" s="55"/>
    </row>
    <row r="9" spans="1:8" ht="22.5" x14ac:dyDescent="0.45">
      <c r="A9" s="7" t="s">
        <v>49</v>
      </c>
      <c r="B9" s="48"/>
      <c r="D9" s="41">
        <v>7</v>
      </c>
      <c r="E9" s="54"/>
      <c r="F9" s="55"/>
      <c r="G9" s="55"/>
      <c r="H9" s="55"/>
    </row>
    <row r="10" spans="1:8" ht="22.5" x14ac:dyDescent="0.45">
      <c r="A10" s="7" t="s">
        <v>50</v>
      </c>
      <c r="B10" s="48"/>
      <c r="D10" s="41">
        <v>8</v>
      </c>
      <c r="E10" s="54"/>
      <c r="F10" s="55"/>
      <c r="G10" s="55"/>
      <c r="H10" s="55"/>
    </row>
    <row r="11" spans="1:8" ht="22.5" x14ac:dyDescent="0.45">
      <c r="A11" s="9" t="s">
        <v>51</v>
      </c>
      <c r="B11" s="42" t="s">
        <v>52</v>
      </c>
      <c r="D11" s="41">
        <v>9</v>
      </c>
      <c r="E11" s="54"/>
      <c r="F11" s="55"/>
      <c r="G11" s="55"/>
      <c r="H11" s="55"/>
    </row>
    <row r="12" spans="1:8" ht="22.5" x14ac:dyDescent="0.45">
      <c r="A12" s="9" t="s">
        <v>53</v>
      </c>
      <c r="B12" s="42" t="s">
        <v>54</v>
      </c>
      <c r="D12" s="41">
        <v>10</v>
      </c>
      <c r="E12" s="54"/>
      <c r="F12" s="55"/>
      <c r="G12" s="55"/>
      <c r="H12" s="55"/>
    </row>
    <row r="13" spans="1:8" ht="22.5" x14ac:dyDescent="0.45">
      <c r="A13" s="9" t="s">
        <v>55</v>
      </c>
      <c r="B13" s="108" t="s">
        <v>114</v>
      </c>
      <c r="D13" s="41">
        <v>11</v>
      </c>
      <c r="E13" s="54"/>
      <c r="F13" s="55"/>
      <c r="G13" s="55"/>
      <c r="H13" s="55"/>
    </row>
    <row r="14" spans="1:8" ht="22.5" x14ac:dyDescent="0.45">
      <c r="D14" s="41">
        <v>12</v>
      </c>
      <c r="E14" s="54"/>
      <c r="F14" s="55"/>
      <c r="G14" s="55"/>
      <c r="H14" s="55"/>
    </row>
    <row r="15" spans="1:8" ht="22.5" x14ac:dyDescent="0.45">
      <c r="D15" s="41">
        <v>13</v>
      </c>
      <c r="E15" s="54"/>
      <c r="F15" s="55"/>
      <c r="G15" s="55"/>
      <c r="H15" s="55"/>
    </row>
    <row r="16" spans="1:8" ht="22.5" x14ac:dyDescent="0.45">
      <c r="D16" s="41">
        <v>14</v>
      </c>
      <c r="E16" s="54"/>
      <c r="F16" s="55"/>
      <c r="G16" s="55"/>
      <c r="H16" s="55"/>
    </row>
    <row r="17" spans="4:8" ht="22.5" x14ac:dyDescent="0.45">
      <c r="D17" s="41">
        <v>15</v>
      </c>
      <c r="E17" s="54"/>
      <c r="F17" s="55"/>
      <c r="G17" s="55"/>
      <c r="H17" s="55"/>
    </row>
    <row r="18" spans="4:8" ht="22.5" x14ac:dyDescent="0.45">
      <c r="D18" s="41">
        <v>16</v>
      </c>
      <c r="E18" s="54"/>
      <c r="F18" s="55"/>
      <c r="G18" s="55"/>
      <c r="H18" s="55"/>
    </row>
    <row r="19" spans="4:8" ht="22.5" x14ac:dyDescent="0.45">
      <c r="D19" s="41">
        <v>17</v>
      </c>
      <c r="E19" s="54"/>
      <c r="F19" s="55"/>
      <c r="G19" s="55"/>
      <c r="H19" s="55"/>
    </row>
    <row r="20" spans="4:8" ht="22.5" x14ac:dyDescent="0.45">
      <c r="D20" s="41">
        <v>18</v>
      </c>
      <c r="E20" s="54"/>
      <c r="F20" s="55"/>
      <c r="G20" s="55"/>
      <c r="H20" s="55"/>
    </row>
    <row r="21" spans="4:8" ht="22.5" x14ac:dyDescent="0.45">
      <c r="D21" s="41">
        <v>19</v>
      </c>
      <c r="E21" s="54"/>
      <c r="F21" s="55"/>
      <c r="G21" s="55"/>
      <c r="H21" s="55"/>
    </row>
    <row r="22" spans="4:8" ht="22.5" x14ac:dyDescent="0.45">
      <c r="D22" s="41">
        <v>20</v>
      </c>
      <c r="E22" s="54"/>
      <c r="F22" s="55"/>
      <c r="G22" s="55"/>
      <c r="H22" s="55"/>
    </row>
    <row r="23" spans="4:8" ht="22.5" x14ac:dyDescent="0.45">
      <c r="D23" s="41">
        <v>21</v>
      </c>
      <c r="E23" s="54"/>
      <c r="F23" s="55"/>
      <c r="G23" s="55"/>
      <c r="H23" s="55"/>
    </row>
    <row r="24" spans="4:8" ht="22.5" x14ac:dyDescent="0.45">
      <c r="D24" s="41">
        <v>22</v>
      </c>
      <c r="E24" s="54"/>
      <c r="F24" s="55"/>
      <c r="G24" s="55"/>
      <c r="H24" s="55"/>
    </row>
    <row r="25" spans="4:8" ht="22.5" x14ac:dyDescent="0.45">
      <c r="D25" s="41">
        <v>23</v>
      </c>
      <c r="E25" s="54"/>
      <c r="F25" s="55"/>
      <c r="G25" s="55"/>
      <c r="H25" s="55"/>
    </row>
    <row r="26" spans="4:8" ht="22.5" x14ac:dyDescent="0.45">
      <c r="D26" s="41">
        <v>24</v>
      </c>
      <c r="E26" s="54"/>
      <c r="F26" s="55"/>
      <c r="G26" s="55"/>
      <c r="H26" s="55"/>
    </row>
    <row r="27" spans="4:8" ht="22.5" x14ac:dyDescent="0.45">
      <c r="D27" s="41">
        <v>25</v>
      </c>
      <c r="E27" s="54"/>
      <c r="F27" s="55"/>
      <c r="G27" s="55"/>
      <c r="H27" s="55"/>
    </row>
    <row r="28" spans="4:8" ht="22.5" x14ac:dyDescent="0.45">
      <c r="D28" s="41">
        <v>26</v>
      </c>
      <c r="E28" s="54"/>
      <c r="F28" s="55"/>
      <c r="G28" s="55"/>
      <c r="H28" s="55"/>
    </row>
    <row r="29" spans="4:8" ht="22.5" x14ac:dyDescent="0.45">
      <c r="D29" s="41">
        <v>27</v>
      </c>
      <c r="E29" s="54"/>
      <c r="F29" s="55"/>
      <c r="G29" s="55"/>
      <c r="H29" s="55"/>
    </row>
    <row r="30" spans="4:8" ht="22.5" x14ac:dyDescent="0.45">
      <c r="D30" s="41">
        <v>28</v>
      </c>
      <c r="E30" s="54"/>
      <c r="F30" s="55"/>
      <c r="G30" s="55"/>
      <c r="H30" s="55"/>
    </row>
    <row r="31" spans="4:8" ht="22.5" x14ac:dyDescent="0.45">
      <c r="D31" s="41">
        <v>29</v>
      </c>
      <c r="E31" s="54"/>
      <c r="F31" s="55"/>
      <c r="G31" s="55"/>
      <c r="H31" s="55"/>
    </row>
    <row r="32" spans="4:8" ht="22.5" x14ac:dyDescent="0.45">
      <c r="D32" s="41">
        <v>30</v>
      </c>
      <c r="E32" s="54"/>
      <c r="F32" s="55"/>
      <c r="G32" s="55"/>
      <c r="H32" s="55"/>
    </row>
    <row r="33" spans="4:8" ht="22.5" x14ac:dyDescent="0.45">
      <c r="D33" s="41">
        <v>31</v>
      </c>
      <c r="E33" s="54"/>
      <c r="F33" s="55"/>
      <c r="G33" s="55"/>
      <c r="H33" s="55"/>
    </row>
    <row r="34" spans="4:8" ht="22.5" x14ac:dyDescent="0.45">
      <c r="D34" s="41">
        <v>32</v>
      </c>
      <c r="E34" s="54"/>
      <c r="F34" s="55"/>
      <c r="G34" s="55"/>
      <c r="H34" s="55"/>
    </row>
    <row r="35" spans="4:8" ht="22.5" x14ac:dyDescent="0.45">
      <c r="D35" s="41">
        <v>33</v>
      </c>
      <c r="E35" s="54"/>
      <c r="F35" s="55"/>
      <c r="G35" s="55"/>
      <c r="H35" s="55"/>
    </row>
    <row r="36" spans="4:8" ht="22.5" x14ac:dyDescent="0.45">
      <c r="D36" s="41">
        <v>34</v>
      </c>
      <c r="E36" s="54"/>
      <c r="F36" s="55"/>
      <c r="G36" s="55"/>
      <c r="H36" s="55"/>
    </row>
    <row r="37" spans="4:8" ht="22.5" x14ac:dyDescent="0.45">
      <c r="D37" s="41">
        <v>35</v>
      </c>
      <c r="E37" s="54"/>
      <c r="F37" s="55"/>
      <c r="G37" s="55"/>
      <c r="H37" s="55"/>
    </row>
    <row r="38" spans="4:8" ht="22.5" x14ac:dyDescent="0.45">
      <c r="D38" s="41">
        <v>36</v>
      </c>
      <c r="E38" s="54"/>
      <c r="F38" s="55"/>
      <c r="G38" s="55"/>
      <c r="H38" s="55"/>
    </row>
    <row r="39" spans="4:8" ht="22.5" x14ac:dyDescent="0.45">
      <c r="D39" s="41">
        <v>37</v>
      </c>
      <c r="E39" s="54"/>
      <c r="F39" s="55"/>
      <c r="G39" s="55"/>
      <c r="H39" s="55"/>
    </row>
    <row r="40" spans="4:8" ht="22.5" x14ac:dyDescent="0.45">
      <c r="D40" s="41">
        <v>38</v>
      </c>
      <c r="E40" s="54"/>
      <c r="F40" s="55"/>
      <c r="G40" s="55"/>
      <c r="H40" s="55"/>
    </row>
    <row r="41" spans="4:8" ht="22.5" x14ac:dyDescent="0.45">
      <c r="D41" s="41">
        <v>39</v>
      </c>
      <c r="E41" s="54"/>
      <c r="F41" s="55"/>
      <c r="G41" s="55"/>
      <c r="H41" s="55"/>
    </row>
    <row r="42" spans="4:8" ht="22.5" x14ac:dyDescent="0.45">
      <c r="D42" s="41">
        <v>40</v>
      </c>
      <c r="E42" s="54"/>
      <c r="F42" s="55"/>
      <c r="G42" s="55"/>
      <c r="H42" s="55"/>
    </row>
    <row r="43" spans="4:8" ht="22.5" x14ac:dyDescent="0.45">
      <c r="D43" s="41">
        <v>41</v>
      </c>
      <c r="E43" s="54"/>
      <c r="F43" s="55"/>
      <c r="G43" s="55"/>
      <c r="H43" s="55"/>
    </row>
    <row r="44" spans="4:8" ht="22.5" x14ac:dyDescent="0.45">
      <c r="D44" s="41">
        <v>42</v>
      </c>
      <c r="E44" s="54"/>
      <c r="F44" s="55"/>
      <c r="G44" s="55"/>
      <c r="H44" s="55"/>
    </row>
    <row r="45" spans="4:8" ht="22.5" x14ac:dyDescent="0.45">
      <c r="D45" s="41">
        <v>43</v>
      </c>
      <c r="E45" s="43"/>
      <c r="F45" s="43"/>
      <c r="G45" s="44"/>
      <c r="H45" s="44"/>
    </row>
    <row r="46" spans="4:8" ht="22.5" x14ac:dyDescent="0.45">
      <c r="D46" s="41">
        <v>44</v>
      </c>
      <c r="E46" s="43"/>
      <c r="F46" s="43"/>
      <c r="G46" s="44"/>
      <c r="H46" s="44"/>
    </row>
    <row r="47" spans="4:8" ht="22.5" x14ac:dyDescent="0.45">
      <c r="D47" s="41">
        <v>45</v>
      </c>
      <c r="E47" s="45"/>
      <c r="F47" s="45"/>
      <c r="G47" s="45"/>
      <c r="H47" s="45"/>
    </row>
  </sheetData>
  <sheetProtection password="CC3D" sheet="1" objects="1" scenarios="1"/>
  <mergeCells count="2">
    <mergeCell ref="A1:B1"/>
    <mergeCell ref="D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57"/>
  <sheetViews>
    <sheetView topLeftCell="A43" workbookViewId="0">
      <selection activeCell="J6" sqref="J6"/>
    </sheetView>
  </sheetViews>
  <sheetFormatPr defaultRowHeight="23.25" x14ac:dyDescent="0.5"/>
  <cols>
    <col min="1" max="1" width="7.6640625" style="1" customWidth="1"/>
    <col min="2" max="3" width="11.33203125" style="1" customWidth="1"/>
    <col min="4" max="4" width="18.83203125" style="1" customWidth="1"/>
    <col min="5" max="5" width="17.1640625" style="1" customWidth="1"/>
    <col min="6" max="20" width="5.6640625" style="1" customWidth="1"/>
    <col min="21" max="21" width="9.83203125" style="3" customWidth="1"/>
    <col min="22" max="22" width="10" style="4" customWidth="1"/>
    <col min="23" max="16384" width="9.33203125" style="1"/>
  </cols>
  <sheetData>
    <row r="1" spans="1:47" x14ac:dyDescent="0.5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47" ht="31.5" customHeight="1" x14ac:dyDescent="0.5">
      <c r="A2" s="67" t="str">
        <f>"รหัสวิชา"&amp;" "&amp;กรอกข้อมูล!B2</f>
        <v xml:space="preserve">รหัสวิชา </v>
      </c>
      <c r="B2" s="67"/>
      <c r="C2" s="46"/>
      <c r="D2" s="14" t="s">
        <v>23</v>
      </c>
      <c r="E2" s="65">
        <f>กรอกข้อมูล!B3</f>
        <v>0</v>
      </c>
      <c r="F2" s="65"/>
      <c r="G2" s="65"/>
      <c r="H2" s="65"/>
      <c r="I2" s="65"/>
      <c r="J2" s="18" t="s">
        <v>24</v>
      </c>
      <c r="K2" s="67">
        <f>กรอกข้อมูล!B4</f>
        <v>0</v>
      </c>
      <c r="L2" s="67"/>
      <c r="M2" s="13" t="s">
        <v>56</v>
      </c>
      <c r="N2" s="13"/>
      <c r="O2" s="64">
        <f>กรอกข้อมูล!B6</f>
        <v>0</v>
      </c>
      <c r="P2" s="65"/>
      <c r="Q2" s="65"/>
      <c r="R2" s="65"/>
      <c r="S2" s="65"/>
      <c r="T2" s="65"/>
      <c r="U2" s="65"/>
      <c r="V2" s="65"/>
    </row>
    <row r="3" spans="1:47" ht="25.5" customHeight="1" x14ac:dyDescent="0.5">
      <c r="A3" s="36" t="s">
        <v>35</v>
      </c>
      <c r="B3" s="15"/>
      <c r="C3" s="46"/>
      <c r="D3" s="18"/>
      <c r="E3" s="18"/>
      <c r="F3" s="18"/>
      <c r="G3" s="18"/>
      <c r="H3" s="18"/>
      <c r="I3" s="18"/>
      <c r="J3" s="18"/>
      <c r="K3" s="18"/>
      <c r="L3" s="18"/>
      <c r="M3" s="14"/>
      <c r="N3" s="14"/>
      <c r="O3" s="14"/>
      <c r="P3" s="14"/>
      <c r="Q3" s="14"/>
      <c r="R3" s="14"/>
      <c r="S3" s="14"/>
      <c r="T3" s="14"/>
      <c r="U3" s="15"/>
      <c r="V3" s="15"/>
    </row>
    <row r="4" spans="1:47" x14ac:dyDescent="0.5">
      <c r="A4" s="86" t="s">
        <v>0</v>
      </c>
      <c r="B4" s="87" t="s">
        <v>1</v>
      </c>
      <c r="C4" s="70" t="s">
        <v>110</v>
      </c>
      <c r="D4" s="71"/>
      <c r="E4" s="72"/>
      <c r="F4" s="80" t="s">
        <v>2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2" t="s">
        <v>31</v>
      </c>
      <c r="V4" s="82" t="s">
        <v>17</v>
      </c>
    </row>
    <row r="5" spans="1:47" ht="61.5" customHeight="1" x14ac:dyDescent="0.5">
      <c r="A5" s="86"/>
      <c r="B5" s="88"/>
      <c r="C5" s="73"/>
      <c r="D5" s="74"/>
      <c r="E5" s="75"/>
      <c r="F5" s="83" t="s">
        <v>18</v>
      </c>
      <c r="G5" s="84"/>
      <c r="H5" s="85"/>
      <c r="I5" s="83" t="s">
        <v>19</v>
      </c>
      <c r="J5" s="84"/>
      <c r="K5" s="85"/>
      <c r="L5" s="83" t="s">
        <v>20</v>
      </c>
      <c r="M5" s="84"/>
      <c r="N5" s="85"/>
      <c r="O5" s="83" t="s">
        <v>21</v>
      </c>
      <c r="P5" s="84"/>
      <c r="Q5" s="85"/>
      <c r="R5" s="83" t="s">
        <v>22</v>
      </c>
      <c r="S5" s="84"/>
      <c r="T5" s="85"/>
      <c r="U5" s="82"/>
      <c r="V5" s="82"/>
    </row>
    <row r="6" spans="1:47" ht="121.5" customHeight="1" x14ac:dyDescent="0.5">
      <c r="A6" s="86"/>
      <c r="B6" s="89"/>
      <c r="C6" s="76"/>
      <c r="D6" s="77"/>
      <c r="E6" s="78"/>
      <c r="F6" s="37" t="s">
        <v>3</v>
      </c>
      <c r="G6" s="37" t="s">
        <v>34</v>
      </c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7" t="s">
        <v>13</v>
      </c>
      <c r="R6" s="37" t="s">
        <v>14</v>
      </c>
      <c r="S6" s="37" t="s">
        <v>15</v>
      </c>
      <c r="T6" s="38" t="s">
        <v>16</v>
      </c>
      <c r="U6" s="82"/>
      <c r="V6" s="82"/>
    </row>
    <row r="7" spans="1:47" ht="22.5" customHeight="1" x14ac:dyDescent="0.5">
      <c r="A7" s="33">
        <v>1</v>
      </c>
      <c r="B7" s="34">
        <f>กรอกข้อมูล!E3</f>
        <v>0</v>
      </c>
      <c r="C7" s="52">
        <f>กรอกข้อมูล!F3</f>
        <v>0</v>
      </c>
      <c r="D7" s="35">
        <f>กรอกข้อมูล!G3</f>
        <v>0</v>
      </c>
      <c r="E7" s="35">
        <f>กรอกข้อมูล!H3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6">
        <f>SUM(F7:T7)/15</f>
        <v>0</v>
      </c>
      <c r="V7" s="33" t="str">
        <f>IF(U7&gt;=2.29,"เก่ง", IF(U7&gt;=1.64,"กลาง", "อ่อน"))</f>
        <v>อ่อน</v>
      </c>
    </row>
    <row r="8" spans="1:47" ht="22.5" customHeight="1" x14ac:dyDescent="0.5">
      <c r="A8" s="33">
        <v>2</v>
      </c>
      <c r="B8" s="34">
        <f>กรอกข้อมูล!E4</f>
        <v>0</v>
      </c>
      <c r="C8" s="52">
        <f>กรอกข้อมูล!F4</f>
        <v>0</v>
      </c>
      <c r="D8" s="35">
        <f>กรอกข้อมูล!G4</f>
        <v>0</v>
      </c>
      <c r="E8" s="35">
        <f>กรอกข้อมูล!H4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6">
        <f t="shared" ref="U8:U51" si="0">SUM(F8:T8)/15</f>
        <v>0</v>
      </c>
      <c r="V8" s="33" t="str">
        <f t="shared" ref="V8:V52" si="1">IF(U8&gt;=2.29,"เก่ง", IF(U8&gt;=1.64,"กลาง", "อ่อน"))</f>
        <v>อ่อน</v>
      </c>
    </row>
    <row r="9" spans="1:47" ht="22.5" customHeight="1" x14ac:dyDescent="0.5">
      <c r="A9" s="33">
        <v>3</v>
      </c>
      <c r="B9" s="34">
        <f>กรอกข้อมูล!E5</f>
        <v>0</v>
      </c>
      <c r="C9" s="52">
        <f>กรอกข้อมูล!F5</f>
        <v>0</v>
      </c>
      <c r="D9" s="35">
        <f>กรอกข้อมูล!G5</f>
        <v>0</v>
      </c>
      <c r="E9" s="35">
        <f>กรอกข้อมูล!H5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6">
        <f t="shared" si="0"/>
        <v>0</v>
      </c>
      <c r="V9" s="33" t="str">
        <f t="shared" si="1"/>
        <v>อ่อน</v>
      </c>
    </row>
    <row r="10" spans="1:47" ht="22.5" customHeight="1" x14ac:dyDescent="0.5">
      <c r="A10" s="33">
        <v>4</v>
      </c>
      <c r="B10" s="34">
        <f>กรอกข้อมูล!E6</f>
        <v>0</v>
      </c>
      <c r="C10" s="52">
        <f>กรอกข้อมูล!F6</f>
        <v>0</v>
      </c>
      <c r="D10" s="35">
        <f>กรอกข้อมูล!G6</f>
        <v>0</v>
      </c>
      <c r="E10" s="35">
        <f>กรอกข้อมูล!H6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6">
        <f t="shared" si="0"/>
        <v>0</v>
      </c>
      <c r="V10" s="33" t="str">
        <f t="shared" si="1"/>
        <v>อ่อน</v>
      </c>
    </row>
    <row r="11" spans="1:47" ht="22.5" customHeight="1" x14ac:dyDescent="0.5">
      <c r="A11" s="33">
        <v>5</v>
      </c>
      <c r="B11" s="34">
        <f>กรอกข้อมูล!E7</f>
        <v>0</v>
      </c>
      <c r="C11" s="52">
        <f>กรอกข้อมูล!F7</f>
        <v>0</v>
      </c>
      <c r="D11" s="35">
        <f>กรอกข้อมูล!G7</f>
        <v>0</v>
      </c>
      <c r="E11" s="35">
        <f>กรอกข้อมูล!H7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6">
        <f t="shared" si="0"/>
        <v>0</v>
      </c>
      <c r="V11" s="33" t="str">
        <f t="shared" si="1"/>
        <v>อ่อน</v>
      </c>
      <c r="Z11" s="63" t="s">
        <v>32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</row>
    <row r="12" spans="1:47" ht="22.5" customHeight="1" x14ac:dyDescent="0.5">
      <c r="A12" s="33">
        <v>6</v>
      </c>
      <c r="B12" s="34">
        <f>กรอกข้อมูล!E8</f>
        <v>0</v>
      </c>
      <c r="C12" s="52">
        <f>กรอกข้อมูล!F8</f>
        <v>0</v>
      </c>
      <c r="D12" s="35">
        <f>กรอกข้อมูล!G8</f>
        <v>0</v>
      </c>
      <c r="E12" s="35">
        <f>กรอกข้อมูล!H8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6">
        <f t="shared" si="0"/>
        <v>0</v>
      </c>
      <c r="V12" s="33" t="str">
        <f t="shared" si="1"/>
        <v>อ่อน</v>
      </c>
    </row>
    <row r="13" spans="1:47" ht="22.5" customHeight="1" x14ac:dyDescent="0.5">
      <c r="A13" s="33">
        <v>7</v>
      </c>
      <c r="B13" s="34">
        <f>กรอกข้อมูล!E9</f>
        <v>0</v>
      </c>
      <c r="C13" s="52">
        <f>กรอกข้อมูล!F9</f>
        <v>0</v>
      </c>
      <c r="D13" s="35">
        <f>กรอกข้อมูล!G9</f>
        <v>0</v>
      </c>
      <c r="E13" s="35">
        <f>กรอกข้อมูล!H9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56">
        <f t="shared" si="0"/>
        <v>0</v>
      </c>
      <c r="V13" s="33" t="str">
        <f t="shared" si="1"/>
        <v>อ่อน</v>
      </c>
    </row>
    <row r="14" spans="1:47" ht="22.5" customHeight="1" x14ac:dyDescent="0.5">
      <c r="A14" s="33">
        <v>8</v>
      </c>
      <c r="B14" s="34">
        <f>กรอกข้อมูล!E10</f>
        <v>0</v>
      </c>
      <c r="C14" s="52">
        <f>กรอกข้อมูล!F10</f>
        <v>0</v>
      </c>
      <c r="D14" s="35">
        <f>กรอกข้อมูล!G10</f>
        <v>0</v>
      </c>
      <c r="E14" s="35">
        <f>กรอกข้อมูล!H10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6">
        <f t="shared" si="0"/>
        <v>0</v>
      </c>
      <c r="V14" s="33" t="str">
        <f t="shared" si="1"/>
        <v>อ่อน</v>
      </c>
    </row>
    <row r="15" spans="1:47" ht="22.5" customHeight="1" x14ac:dyDescent="0.5">
      <c r="A15" s="33">
        <v>9</v>
      </c>
      <c r="B15" s="34">
        <f>กรอกข้อมูล!E11</f>
        <v>0</v>
      </c>
      <c r="C15" s="52">
        <f>กรอกข้อมูล!F11</f>
        <v>0</v>
      </c>
      <c r="D15" s="35">
        <f>กรอกข้อมูล!G11</f>
        <v>0</v>
      </c>
      <c r="E15" s="35">
        <f>กรอกข้อมูล!H11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56">
        <f t="shared" si="0"/>
        <v>0</v>
      </c>
      <c r="V15" s="33" t="str">
        <f t="shared" si="1"/>
        <v>อ่อน</v>
      </c>
    </row>
    <row r="16" spans="1:47" ht="22.5" customHeight="1" x14ac:dyDescent="0.5">
      <c r="A16" s="33">
        <v>10</v>
      </c>
      <c r="B16" s="34">
        <f>กรอกข้อมูล!E12</f>
        <v>0</v>
      </c>
      <c r="C16" s="52">
        <f>กรอกข้อมูล!F12</f>
        <v>0</v>
      </c>
      <c r="D16" s="35">
        <f>กรอกข้อมูล!G12</f>
        <v>0</v>
      </c>
      <c r="E16" s="35">
        <f>กรอกข้อมูล!H12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6">
        <f t="shared" si="0"/>
        <v>0</v>
      </c>
      <c r="V16" s="33" t="str">
        <f t="shared" si="1"/>
        <v>อ่อน</v>
      </c>
    </row>
    <row r="17" spans="1:22" ht="22.5" customHeight="1" x14ac:dyDescent="0.5">
      <c r="A17" s="33">
        <v>11</v>
      </c>
      <c r="B17" s="34">
        <f>กรอกข้อมูล!E13</f>
        <v>0</v>
      </c>
      <c r="C17" s="52">
        <f>กรอกข้อมูล!F13</f>
        <v>0</v>
      </c>
      <c r="D17" s="35">
        <f>กรอกข้อมูล!G13</f>
        <v>0</v>
      </c>
      <c r="E17" s="35">
        <f>กรอกข้อมูล!H13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6">
        <f t="shared" si="0"/>
        <v>0</v>
      </c>
      <c r="V17" s="33" t="str">
        <f t="shared" si="1"/>
        <v>อ่อน</v>
      </c>
    </row>
    <row r="18" spans="1:22" ht="22.5" customHeight="1" x14ac:dyDescent="0.5">
      <c r="A18" s="33">
        <v>12</v>
      </c>
      <c r="B18" s="34">
        <f>กรอกข้อมูล!E14</f>
        <v>0</v>
      </c>
      <c r="C18" s="52">
        <f>กรอกข้อมูล!F14</f>
        <v>0</v>
      </c>
      <c r="D18" s="35">
        <f>กรอกข้อมูล!G14</f>
        <v>0</v>
      </c>
      <c r="E18" s="35">
        <f>กรอกข้อมูล!H14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56">
        <f t="shared" si="0"/>
        <v>0</v>
      </c>
      <c r="V18" s="33" t="str">
        <f t="shared" si="1"/>
        <v>อ่อน</v>
      </c>
    </row>
    <row r="19" spans="1:22" ht="22.5" customHeight="1" x14ac:dyDescent="0.5">
      <c r="A19" s="33">
        <v>13</v>
      </c>
      <c r="B19" s="34">
        <f>กรอกข้อมูล!E15</f>
        <v>0</v>
      </c>
      <c r="C19" s="52">
        <f>กรอกข้อมูล!F15</f>
        <v>0</v>
      </c>
      <c r="D19" s="35">
        <f>กรอกข้อมูล!G15</f>
        <v>0</v>
      </c>
      <c r="E19" s="35">
        <f>กรอกข้อมูล!H15</f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56">
        <f t="shared" si="0"/>
        <v>0</v>
      </c>
      <c r="V19" s="33" t="str">
        <f t="shared" si="1"/>
        <v>อ่อน</v>
      </c>
    </row>
    <row r="20" spans="1:22" ht="22.5" customHeight="1" x14ac:dyDescent="0.5">
      <c r="A20" s="33">
        <v>14</v>
      </c>
      <c r="B20" s="34">
        <f>กรอกข้อมูล!E16</f>
        <v>0</v>
      </c>
      <c r="C20" s="52">
        <f>กรอกข้อมูล!F16</f>
        <v>0</v>
      </c>
      <c r="D20" s="35">
        <f>กรอกข้อมูล!G16</f>
        <v>0</v>
      </c>
      <c r="E20" s="35">
        <f>กรอกข้อมูล!H16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6">
        <f t="shared" si="0"/>
        <v>0</v>
      </c>
      <c r="V20" s="33" t="str">
        <f t="shared" si="1"/>
        <v>อ่อน</v>
      </c>
    </row>
    <row r="21" spans="1:22" ht="22.5" customHeight="1" x14ac:dyDescent="0.5">
      <c r="A21" s="33">
        <v>15</v>
      </c>
      <c r="B21" s="34">
        <f>กรอกข้อมูล!E17</f>
        <v>0</v>
      </c>
      <c r="C21" s="52">
        <f>กรอกข้อมูล!F17</f>
        <v>0</v>
      </c>
      <c r="D21" s="35">
        <f>กรอกข้อมูล!G17</f>
        <v>0</v>
      </c>
      <c r="E21" s="35">
        <f>กรอกข้อมูล!H17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56">
        <f t="shared" si="0"/>
        <v>0</v>
      </c>
      <c r="V21" s="33" t="str">
        <f t="shared" si="1"/>
        <v>อ่อน</v>
      </c>
    </row>
    <row r="22" spans="1:22" ht="22.5" customHeight="1" x14ac:dyDescent="0.5">
      <c r="A22" s="33">
        <v>16</v>
      </c>
      <c r="B22" s="34">
        <f>กรอกข้อมูล!E18</f>
        <v>0</v>
      </c>
      <c r="C22" s="52">
        <f>กรอกข้อมูล!F18</f>
        <v>0</v>
      </c>
      <c r="D22" s="35">
        <f>กรอกข้อมูล!G18</f>
        <v>0</v>
      </c>
      <c r="E22" s="35">
        <f>กรอกข้อมูล!H18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6">
        <f t="shared" si="0"/>
        <v>0</v>
      </c>
      <c r="V22" s="33" t="str">
        <f t="shared" si="1"/>
        <v>อ่อน</v>
      </c>
    </row>
    <row r="23" spans="1:22" ht="22.5" customHeight="1" x14ac:dyDescent="0.5">
      <c r="A23" s="33">
        <v>17</v>
      </c>
      <c r="B23" s="34">
        <f>กรอกข้อมูล!E19</f>
        <v>0</v>
      </c>
      <c r="C23" s="52">
        <f>กรอกข้อมูล!F19</f>
        <v>0</v>
      </c>
      <c r="D23" s="35">
        <f>กรอกข้อมูล!G19</f>
        <v>0</v>
      </c>
      <c r="E23" s="35">
        <f>กรอกข้อมูล!H19</f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56">
        <f t="shared" si="0"/>
        <v>0</v>
      </c>
      <c r="V23" s="33" t="str">
        <f t="shared" si="1"/>
        <v>อ่อน</v>
      </c>
    </row>
    <row r="24" spans="1:22" ht="22.5" customHeight="1" x14ac:dyDescent="0.5">
      <c r="A24" s="33">
        <v>18</v>
      </c>
      <c r="B24" s="34">
        <f>กรอกข้อมูล!E20</f>
        <v>0</v>
      </c>
      <c r="C24" s="52">
        <f>กรอกข้อมูล!F20</f>
        <v>0</v>
      </c>
      <c r="D24" s="35">
        <f>กรอกข้อมูล!G20</f>
        <v>0</v>
      </c>
      <c r="E24" s="35">
        <f>กรอกข้อมูล!H20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56">
        <f t="shared" si="0"/>
        <v>0</v>
      </c>
      <c r="V24" s="33" t="str">
        <f t="shared" si="1"/>
        <v>อ่อน</v>
      </c>
    </row>
    <row r="25" spans="1:22" ht="22.5" customHeight="1" x14ac:dyDescent="0.5">
      <c r="A25" s="33">
        <v>19</v>
      </c>
      <c r="B25" s="34">
        <f>กรอกข้อมูล!E21</f>
        <v>0</v>
      </c>
      <c r="C25" s="52">
        <f>กรอกข้อมูล!F21</f>
        <v>0</v>
      </c>
      <c r="D25" s="35">
        <f>กรอกข้อมูล!G21</f>
        <v>0</v>
      </c>
      <c r="E25" s="35">
        <f>กรอกข้อมูล!H21</f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56">
        <f t="shared" si="0"/>
        <v>0</v>
      </c>
      <c r="V25" s="33" t="str">
        <f t="shared" si="1"/>
        <v>อ่อน</v>
      </c>
    </row>
    <row r="26" spans="1:22" ht="22.5" customHeight="1" x14ac:dyDescent="0.5">
      <c r="A26" s="33">
        <v>20</v>
      </c>
      <c r="B26" s="34">
        <f>กรอกข้อมูล!E22</f>
        <v>0</v>
      </c>
      <c r="C26" s="52">
        <f>กรอกข้อมูล!F22</f>
        <v>0</v>
      </c>
      <c r="D26" s="35">
        <f>กรอกข้อมูล!G22</f>
        <v>0</v>
      </c>
      <c r="E26" s="35">
        <f>กรอกข้อมูล!H22</f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56">
        <f t="shared" si="0"/>
        <v>0</v>
      </c>
      <c r="V26" s="33" t="str">
        <f t="shared" si="1"/>
        <v>อ่อน</v>
      </c>
    </row>
    <row r="27" spans="1:22" ht="22.5" customHeight="1" x14ac:dyDescent="0.5">
      <c r="A27" s="33">
        <v>21</v>
      </c>
      <c r="B27" s="34">
        <f>กรอกข้อมูล!E23</f>
        <v>0</v>
      </c>
      <c r="C27" s="52">
        <f>กรอกข้อมูล!F23</f>
        <v>0</v>
      </c>
      <c r="D27" s="35">
        <f>กรอกข้อมูล!G23</f>
        <v>0</v>
      </c>
      <c r="E27" s="35">
        <f>กรอกข้อมูล!H23</f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6">
        <f t="shared" si="0"/>
        <v>0</v>
      </c>
      <c r="V27" s="33" t="str">
        <f t="shared" si="1"/>
        <v>อ่อน</v>
      </c>
    </row>
    <row r="28" spans="1:22" ht="22.5" customHeight="1" x14ac:dyDescent="0.5">
      <c r="A28" s="33">
        <v>22</v>
      </c>
      <c r="B28" s="34">
        <f>กรอกข้อมูล!E24</f>
        <v>0</v>
      </c>
      <c r="C28" s="52">
        <f>กรอกข้อมูล!F24</f>
        <v>0</v>
      </c>
      <c r="D28" s="35">
        <f>กรอกข้อมูล!G24</f>
        <v>0</v>
      </c>
      <c r="E28" s="35">
        <f>กรอกข้อมูล!H24</f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56">
        <f t="shared" si="0"/>
        <v>0</v>
      </c>
      <c r="V28" s="33" t="str">
        <f t="shared" si="1"/>
        <v>อ่อน</v>
      </c>
    </row>
    <row r="29" spans="1:22" ht="22.5" customHeight="1" x14ac:dyDescent="0.5">
      <c r="A29" s="33">
        <v>23</v>
      </c>
      <c r="B29" s="34">
        <f>กรอกข้อมูล!E25</f>
        <v>0</v>
      </c>
      <c r="C29" s="52">
        <f>กรอกข้อมูล!F25</f>
        <v>0</v>
      </c>
      <c r="D29" s="35">
        <f>กรอกข้อมูล!G25</f>
        <v>0</v>
      </c>
      <c r="E29" s="35">
        <f>กรอกข้อมูล!H25</f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6">
        <f t="shared" si="0"/>
        <v>0</v>
      </c>
      <c r="V29" s="33" t="str">
        <f t="shared" si="1"/>
        <v>อ่อน</v>
      </c>
    </row>
    <row r="30" spans="1:22" ht="22.5" customHeight="1" x14ac:dyDescent="0.5">
      <c r="A30" s="33">
        <v>24</v>
      </c>
      <c r="B30" s="34">
        <f>กรอกข้อมูล!E26</f>
        <v>0</v>
      </c>
      <c r="C30" s="52">
        <f>กรอกข้อมูล!F26</f>
        <v>0</v>
      </c>
      <c r="D30" s="35">
        <f>กรอกข้อมูล!G26</f>
        <v>0</v>
      </c>
      <c r="E30" s="35">
        <f>กรอกข้อมูล!H26</f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56">
        <f t="shared" si="0"/>
        <v>0</v>
      </c>
      <c r="V30" s="33" t="str">
        <f t="shared" si="1"/>
        <v>อ่อน</v>
      </c>
    </row>
    <row r="31" spans="1:22" ht="22.5" customHeight="1" x14ac:dyDescent="0.5">
      <c r="A31" s="33">
        <v>25</v>
      </c>
      <c r="B31" s="34">
        <f>กรอกข้อมูล!E27</f>
        <v>0</v>
      </c>
      <c r="C31" s="52">
        <f>กรอกข้อมูล!F27</f>
        <v>0</v>
      </c>
      <c r="D31" s="35">
        <f>กรอกข้อมูล!G27</f>
        <v>0</v>
      </c>
      <c r="E31" s="35">
        <f>กรอกข้อมูล!H27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6">
        <f t="shared" si="0"/>
        <v>0</v>
      </c>
      <c r="V31" s="33" t="str">
        <f t="shared" si="1"/>
        <v>อ่อน</v>
      </c>
    </row>
    <row r="32" spans="1:22" ht="22.5" customHeight="1" x14ac:dyDescent="0.5">
      <c r="A32" s="33">
        <v>26</v>
      </c>
      <c r="B32" s="34">
        <f>กรอกข้อมูล!E28</f>
        <v>0</v>
      </c>
      <c r="C32" s="52">
        <f>กรอกข้อมูล!F28</f>
        <v>0</v>
      </c>
      <c r="D32" s="35">
        <f>กรอกข้อมูล!G28</f>
        <v>0</v>
      </c>
      <c r="E32" s="35">
        <f>กรอกข้อมูล!H28</f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56">
        <f t="shared" si="0"/>
        <v>0</v>
      </c>
      <c r="V32" s="33" t="str">
        <f t="shared" si="1"/>
        <v>อ่อน</v>
      </c>
    </row>
    <row r="33" spans="1:22" ht="22.5" customHeight="1" x14ac:dyDescent="0.5">
      <c r="A33" s="33">
        <v>27</v>
      </c>
      <c r="B33" s="34">
        <f>กรอกข้อมูล!E29</f>
        <v>0</v>
      </c>
      <c r="C33" s="52">
        <f>กรอกข้อมูล!F29</f>
        <v>0</v>
      </c>
      <c r="D33" s="35">
        <f>กรอกข้อมูล!G29</f>
        <v>0</v>
      </c>
      <c r="E33" s="35">
        <f>กรอกข้อมูล!H29</f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6">
        <f t="shared" si="0"/>
        <v>0</v>
      </c>
      <c r="V33" s="33" t="str">
        <f t="shared" si="1"/>
        <v>อ่อน</v>
      </c>
    </row>
    <row r="34" spans="1:22" ht="22.5" customHeight="1" x14ac:dyDescent="0.5">
      <c r="A34" s="33">
        <v>28</v>
      </c>
      <c r="B34" s="34">
        <f>กรอกข้อมูล!E30</f>
        <v>0</v>
      </c>
      <c r="C34" s="52">
        <f>กรอกข้อมูล!F30</f>
        <v>0</v>
      </c>
      <c r="D34" s="35">
        <f>กรอกข้อมูล!G30</f>
        <v>0</v>
      </c>
      <c r="E34" s="35">
        <f>กรอกข้อมูล!H30</f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56">
        <f t="shared" si="0"/>
        <v>0</v>
      </c>
      <c r="V34" s="33" t="str">
        <f t="shared" si="1"/>
        <v>อ่อน</v>
      </c>
    </row>
    <row r="35" spans="1:22" ht="22.5" customHeight="1" x14ac:dyDescent="0.5">
      <c r="A35" s="33">
        <v>29</v>
      </c>
      <c r="B35" s="34">
        <f>กรอกข้อมูล!E31</f>
        <v>0</v>
      </c>
      <c r="C35" s="52">
        <f>กรอกข้อมูล!F31</f>
        <v>0</v>
      </c>
      <c r="D35" s="35">
        <f>กรอกข้อมูล!G31</f>
        <v>0</v>
      </c>
      <c r="E35" s="35">
        <f>กรอกข้อมูล!H31</f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6">
        <f t="shared" si="0"/>
        <v>0</v>
      </c>
      <c r="V35" s="33" t="str">
        <f t="shared" si="1"/>
        <v>อ่อน</v>
      </c>
    </row>
    <row r="36" spans="1:22" ht="22.5" customHeight="1" x14ac:dyDescent="0.5">
      <c r="A36" s="33">
        <v>30</v>
      </c>
      <c r="B36" s="34">
        <f>กรอกข้อมูล!E32</f>
        <v>0</v>
      </c>
      <c r="C36" s="52">
        <f>กรอกข้อมูล!F32</f>
        <v>0</v>
      </c>
      <c r="D36" s="35">
        <f>กรอกข้อมูล!G32</f>
        <v>0</v>
      </c>
      <c r="E36" s="35">
        <f>กรอกข้อมูล!H32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6">
        <f t="shared" si="0"/>
        <v>0</v>
      </c>
      <c r="V36" s="33" t="str">
        <f t="shared" si="1"/>
        <v>อ่อน</v>
      </c>
    </row>
    <row r="37" spans="1:22" ht="22.5" customHeight="1" x14ac:dyDescent="0.5">
      <c r="A37" s="33">
        <v>31</v>
      </c>
      <c r="B37" s="34">
        <f>กรอกข้อมูล!E33</f>
        <v>0</v>
      </c>
      <c r="C37" s="52">
        <f>กรอกข้อมูล!F33</f>
        <v>0</v>
      </c>
      <c r="D37" s="35">
        <f>กรอกข้อมูล!G33</f>
        <v>0</v>
      </c>
      <c r="E37" s="35">
        <f>กรอกข้อมูล!H33</f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6">
        <f t="shared" si="0"/>
        <v>0</v>
      </c>
      <c r="V37" s="33" t="str">
        <f t="shared" si="1"/>
        <v>อ่อน</v>
      </c>
    </row>
    <row r="38" spans="1:22" ht="22.5" customHeight="1" x14ac:dyDescent="0.5">
      <c r="A38" s="33">
        <v>32</v>
      </c>
      <c r="B38" s="34">
        <f>กรอกข้อมูล!E34</f>
        <v>0</v>
      </c>
      <c r="C38" s="52">
        <f>กรอกข้อมูล!F34</f>
        <v>0</v>
      </c>
      <c r="D38" s="35">
        <f>กรอกข้อมูล!G34</f>
        <v>0</v>
      </c>
      <c r="E38" s="35">
        <f>กรอกข้อมูล!H34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56">
        <f t="shared" si="0"/>
        <v>0</v>
      </c>
      <c r="V38" s="33" t="str">
        <f t="shared" si="1"/>
        <v>อ่อน</v>
      </c>
    </row>
    <row r="39" spans="1:22" ht="22.5" customHeight="1" x14ac:dyDescent="0.5">
      <c r="A39" s="33">
        <v>33</v>
      </c>
      <c r="B39" s="34">
        <f>กรอกข้อมูล!E35</f>
        <v>0</v>
      </c>
      <c r="C39" s="52">
        <f>กรอกข้อมูล!F35</f>
        <v>0</v>
      </c>
      <c r="D39" s="35">
        <f>กรอกข้อมูล!G35</f>
        <v>0</v>
      </c>
      <c r="E39" s="35">
        <f>กรอกข้อมูล!H35</f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6">
        <f t="shared" si="0"/>
        <v>0</v>
      </c>
      <c r="V39" s="33" t="str">
        <f t="shared" si="1"/>
        <v>อ่อน</v>
      </c>
    </row>
    <row r="40" spans="1:22" ht="22.5" customHeight="1" x14ac:dyDescent="0.5">
      <c r="A40" s="33">
        <v>34</v>
      </c>
      <c r="B40" s="34">
        <f>กรอกข้อมูล!E36</f>
        <v>0</v>
      </c>
      <c r="C40" s="52">
        <f>กรอกข้อมูล!F36</f>
        <v>0</v>
      </c>
      <c r="D40" s="35">
        <f>กรอกข้อมูล!G36</f>
        <v>0</v>
      </c>
      <c r="E40" s="35">
        <f>กรอกข้อมูล!H36</f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56">
        <f t="shared" si="0"/>
        <v>0</v>
      </c>
      <c r="V40" s="33" t="str">
        <f t="shared" si="1"/>
        <v>อ่อน</v>
      </c>
    </row>
    <row r="41" spans="1:22" ht="22.5" customHeight="1" x14ac:dyDescent="0.5">
      <c r="A41" s="33">
        <v>35</v>
      </c>
      <c r="B41" s="34">
        <f>กรอกข้อมูล!E37</f>
        <v>0</v>
      </c>
      <c r="C41" s="52">
        <f>กรอกข้อมูล!F37</f>
        <v>0</v>
      </c>
      <c r="D41" s="35">
        <f>กรอกข้อมูล!G37</f>
        <v>0</v>
      </c>
      <c r="E41" s="35">
        <f>กรอกข้อมูล!H37</f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56">
        <f t="shared" si="0"/>
        <v>0</v>
      </c>
      <c r="V41" s="33" t="str">
        <f t="shared" si="1"/>
        <v>อ่อน</v>
      </c>
    </row>
    <row r="42" spans="1:22" ht="22.5" customHeight="1" x14ac:dyDescent="0.5">
      <c r="A42" s="33">
        <v>36</v>
      </c>
      <c r="B42" s="34">
        <f>กรอกข้อมูล!E38</f>
        <v>0</v>
      </c>
      <c r="C42" s="52">
        <f>กรอกข้อมูล!F38</f>
        <v>0</v>
      </c>
      <c r="D42" s="35">
        <f>กรอกข้อมูล!G38</f>
        <v>0</v>
      </c>
      <c r="E42" s="35">
        <f>กรอกข้อมูล!H38</f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56">
        <f t="shared" si="0"/>
        <v>0</v>
      </c>
      <c r="V42" s="33" t="str">
        <f t="shared" si="1"/>
        <v>อ่อน</v>
      </c>
    </row>
    <row r="43" spans="1:22" ht="22.5" customHeight="1" x14ac:dyDescent="0.5">
      <c r="A43" s="33">
        <v>37</v>
      </c>
      <c r="B43" s="34">
        <f>กรอกข้อมูล!E39</f>
        <v>0</v>
      </c>
      <c r="C43" s="52">
        <f>กรอกข้อมูล!F39</f>
        <v>0</v>
      </c>
      <c r="D43" s="35">
        <f>กรอกข้อมูล!G39</f>
        <v>0</v>
      </c>
      <c r="E43" s="35">
        <f>กรอกข้อมูล!H39</f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56">
        <f t="shared" si="0"/>
        <v>0</v>
      </c>
      <c r="V43" s="33" t="str">
        <f t="shared" si="1"/>
        <v>อ่อน</v>
      </c>
    </row>
    <row r="44" spans="1:22" ht="22.5" customHeight="1" x14ac:dyDescent="0.5">
      <c r="A44" s="33">
        <v>38</v>
      </c>
      <c r="B44" s="34">
        <f>กรอกข้อมูล!E40</f>
        <v>0</v>
      </c>
      <c r="C44" s="52">
        <f>กรอกข้อมูล!F40</f>
        <v>0</v>
      </c>
      <c r="D44" s="35">
        <f>กรอกข้อมูล!G40</f>
        <v>0</v>
      </c>
      <c r="E44" s="35">
        <f>กรอกข้อมูล!H40</f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56">
        <f t="shared" si="0"/>
        <v>0</v>
      </c>
      <c r="V44" s="33" t="str">
        <f t="shared" si="1"/>
        <v>อ่อน</v>
      </c>
    </row>
    <row r="45" spans="1:22" ht="22.5" customHeight="1" x14ac:dyDescent="0.5">
      <c r="A45" s="33">
        <v>39</v>
      </c>
      <c r="B45" s="34">
        <f>กรอกข้อมูล!E41</f>
        <v>0</v>
      </c>
      <c r="C45" s="52">
        <f>กรอกข้อมูล!F41</f>
        <v>0</v>
      </c>
      <c r="D45" s="35">
        <f>กรอกข้อมูล!G41</f>
        <v>0</v>
      </c>
      <c r="E45" s="35">
        <f>กรอกข้อมูล!H41</f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56">
        <f t="shared" si="0"/>
        <v>0</v>
      </c>
      <c r="V45" s="33" t="str">
        <f t="shared" si="1"/>
        <v>อ่อน</v>
      </c>
    </row>
    <row r="46" spans="1:22" ht="22.5" customHeight="1" x14ac:dyDescent="0.5">
      <c r="A46" s="33">
        <v>40</v>
      </c>
      <c r="B46" s="34">
        <f>กรอกข้อมูล!E42</f>
        <v>0</v>
      </c>
      <c r="C46" s="52">
        <f>กรอกข้อมูล!F42</f>
        <v>0</v>
      </c>
      <c r="D46" s="35">
        <f>กรอกข้อมูล!G42</f>
        <v>0</v>
      </c>
      <c r="E46" s="35">
        <f>กรอกข้อมูล!H42</f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56">
        <f t="shared" si="0"/>
        <v>0</v>
      </c>
      <c r="V46" s="33" t="str">
        <f t="shared" si="1"/>
        <v>อ่อน</v>
      </c>
    </row>
    <row r="47" spans="1:22" ht="22.5" customHeight="1" x14ac:dyDescent="0.5">
      <c r="A47" s="33">
        <v>41</v>
      </c>
      <c r="B47" s="34">
        <f>กรอกข้อมูล!E43</f>
        <v>0</v>
      </c>
      <c r="C47" s="52">
        <f>กรอกข้อมูล!F43</f>
        <v>0</v>
      </c>
      <c r="D47" s="35">
        <f>กรอกข้อมูล!G43</f>
        <v>0</v>
      </c>
      <c r="E47" s="35">
        <f>กรอกข้อมูล!H43</f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56">
        <f t="shared" si="0"/>
        <v>0</v>
      </c>
      <c r="V47" s="33" t="str">
        <f t="shared" si="1"/>
        <v>อ่อน</v>
      </c>
    </row>
    <row r="48" spans="1:22" ht="22.5" customHeight="1" x14ac:dyDescent="0.5">
      <c r="A48" s="33">
        <v>42</v>
      </c>
      <c r="B48" s="34">
        <f>กรอกข้อมูล!E44</f>
        <v>0</v>
      </c>
      <c r="C48" s="52">
        <f>กรอกข้อมูล!F44</f>
        <v>0</v>
      </c>
      <c r="D48" s="35">
        <f>กรอกข้อมูล!G44</f>
        <v>0</v>
      </c>
      <c r="E48" s="35">
        <f>กรอกข้อมูล!H44</f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56">
        <f t="shared" si="0"/>
        <v>0</v>
      </c>
      <c r="V48" s="33" t="str">
        <f t="shared" si="1"/>
        <v>อ่อน</v>
      </c>
    </row>
    <row r="49" spans="1:22" ht="22.5" customHeight="1" x14ac:dyDescent="0.5">
      <c r="A49" s="33">
        <v>43</v>
      </c>
      <c r="B49" s="34">
        <f>กรอกข้อมูล!E45</f>
        <v>0</v>
      </c>
      <c r="C49" s="52">
        <f>กรอกข้อมูล!F45</f>
        <v>0</v>
      </c>
      <c r="D49" s="35">
        <f>กรอกข้อมูล!G45</f>
        <v>0</v>
      </c>
      <c r="E49" s="35">
        <f>กรอกข้อมูล!H45</f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6">
        <f t="shared" si="0"/>
        <v>0</v>
      </c>
      <c r="V49" s="33" t="str">
        <f t="shared" si="1"/>
        <v>อ่อน</v>
      </c>
    </row>
    <row r="50" spans="1:22" ht="22.5" customHeight="1" x14ac:dyDescent="0.5">
      <c r="A50" s="33">
        <v>44</v>
      </c>
      <c r="B50" s="34">
        <f>กรอกข้อมูล!E46</f>
        <v>0</v>
      </c>
      <c r="C50" s="52">
        <f>กรอกข้อมูล!F46</f>
        <v>0</v>
      </c>
      <c r="D50" s="35">
        <f>กรอกข้อมูล!G46</f>
        <v>0</v>
      </c>
      <c r="E50" s="35">
        <f>กรอกข้อมูล!H46</f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56">
        <f t="shared" si="0"/>
        <v>0</v>
      </c>
      <c r="V50" s="33" t="str">
        <f t="shared" si="1"/>
        <v>อ่อน</v>
      </c>
    </row>
    <row r="51" spans="1:22" ht="22.5" customHeight="1" x14ac:dyDescent="0.5">
      <c r="A51" s="33">
        <v>45</v>
      </c>
      <c r="B51" s="34">
        <f>กรอกข้อมูล!E47</f>
        <v>0</v>
      </c>
      <c r="C51" s="52">
        <f>กรอกข้อมูล!F47</f>
        <v>0</v>
      </c>
      <c r="D51" s="35">
        <f>กรอกข้อมูล!G47</f>
        <v>0</v>
      </c>
      <c r="E51" s="35">
        <f>กรอกข้อมูล!H47</f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6">
        <f t="shared" si="0"/>
        <v>0</v>
      </c>
      <c r="V51" s="33" t="str">
        <f t="shared" si="1"/>
        <v>อ่อน</v>
      </c>
    </row>
    <row r="52" spans="1:22" ht="22.5" customHeight="1" x14ac:dyDescent="0.5">
      <c r="A52" s="66" t="s">
        <v>33</v>
      </c>
      <c r="B52" s="66"/>
      <c r="C52" s="66"/>
      <c r="D52" s="66"/>
      <c r="E52" s="66"/>
      <c r="F52" s="58" t="e">
        <f t="shared" ref="F52:U52" si="2">AVERAGE(F7:F51)</f>
        <v>#DIV/0!</v>
      </c>
      <c r="G52" s="58" t="e">
        <f t="shared" si="2"/>
        <v>#DIV/0!</v>
      </c>
      <c r="H52" s="58" t="e">
        <f t="shared" si="2"/>
        <v>#DIV/0!</v>
      </c>
      <c r="I52" s="58" t="e">
        <f t="shared" si="2"/>
        <v>#DIV/0!</v>
      </c>
      <c r="J52" s="58" t="e">
        <f t="shared" si="2"/>
        <v>#DIV/0!</v>
      </c>
      <c r="K52" s="58" t="e">
        <f t="shared" si="2"/>
        <v>#DIV/0!</v>
      </c>
      <c r="L52" s="58" t="e">
        <f t="shared" si="2"/>
        <v>#DIV/0!</v>
      </c>
      <c r="M52" s="58" t="e">
        <f t="shared" si="2"/>
        <v>#DIV/0!</v>
      </c>
      <c r="N52" s="58" t="e">
        <f t="shared" si="2"/>
        <v>#DIV/0!</v>
      </c>
      <c r="O52" s="58" t="e">
        <f t="shared" si="2"/>
        <v>#DIV/0!</v>
      </c>
      <c r="P52" s="58" t="e">
        <f t="shared" si="2"/>
        <v>#DIV/0!</v>
      </c>
      <c r="Q52" s="58" t="e">
        <f t="shared" si="2"/>
        <v>#DIV/0!</v>
      </c>
      <c r="R52" s="58" t="e">
        <f t="shared" si="2"/>
        <v>#DIV/0!</v>
      </c>
      <c r="S52" s="58" t="e">
        <f t="shared" si="2"/>
        <v>#DIV/0!</v>
      </c>
      <c r="T52" s="58" t="e">
        <f t="shared" si="2"/>
        <v>#DIV/0!</v>
      </c>
      <c r="U52" s="57">
        <f t="shared" si="2"/>
        <v>0</v>
      </c>
      <c r="V52" s="33" t="str">
        <f t="shared" si="1"/>
        <v>อ่อน</v>
      </c>
    </row>
    <row r="53" spans="1:22" ht="21" customHeight="1" x14ac:dyDescent="0.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66" t="s">
        <v>17</v>
      </c>
      <c r="M53" s="66"/>
      <c r="N53" s="66"/>
      <c r="O53" s="66"/>
      <c r="P53" s="66"/>
      <c r="Q53" s="66"/>
      <c r="R53" s="66" t="s">
        <v>27</v>
      </c>
      <c r="S53" s="66"/>
      <c r="T53" s="66"/>
      <c r="U53" s="66"/>
      <c r="V53" s="66"/>
    </row>
    <row r="54" spans="1:22" ht="21" customHeight="1" x14ac:dyDescent="0.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69" t="s">
        <v>111</v>
      </c>
      <c r="M54" s="69"/>
      <c r="N54" s="69"/>
      <c r="O54" s="69"/>
      <c r="P54" s="69"/>
      <c r="Q54" s="69"/>
      <c r="R54" s="66">
        <f>COUNTIF(V7:V51,"เก่ง")</f>
        <v>0</v>
      </c>
      <c r="S54" s="66"/>
      <c r="T54" s="66"/>
      <c r="U54" s="66"/>
      <c r="V54" s="66"/>
    </row>
    <row r="55" spans="1:22" ht="21" customHeight="1" x14ac:dyDescent="0.5">
      <c r="A55" s="68" t="s">
        <v>28</v>
      </c>
      <c r="B55" s="68"/>
      <c r="C55" s="68"/>
      <c r="D55" s="68"/>
      <c r="E55" s="68"/>
      <c r="F55" s="68"/>
      <c r="G55" s="68"/>
      <c r="H55" s="68"/>
      <c r="I55" s="36"/>
      <c r="J55" s="36"/>
      <c r="K55" s="36"/>
      <c r="L55" s="69" t="s">
        <v>112</v>
      </c>
      <c r="M55" s="69"/>
      <c r="N55" s="69"/>
      <c r="O55" s="69"/>
      <c r="P55" s="69"/>
      <c r="Q55" s="69"/>
      <c r="R55" s="66">
        <f>COUNTIF(V7:V51,"กลาง")</f>
        <v>0</v>
      </c>
      <c r="S55" s="66"/>
      <c r="T55" s="66"/>
      <c r="U55" s="66"/>
      <c r="V55" s="66"/>
    </row>
    <row r="56" spans="1:22" ht="21" customHeight="1" x14ac:dyDescent="0.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69" t="s">
        <v>113</v>
      </c>
      <c r="M56" s="69"/>
      <c r="N56" s="69"/>
      <c r="O56" s="69"/>
      <c r="P56" s="69"/>
      <c r="Q56" s="69"/>
      <c r="R56" s="66">
        <f>กรอกข้อมูล!B5-(R54+R55)</f>
        <v>0</v>
      </c>
      <c r="S56" s="66"/>
      <c r="T56" s="66"/>
      <c r="U56" s="66"/>
      <c r="V56" s="66"/>
    </row>
    <row r="57" spans="1:22" ht="21" customHeight="1" x14ac:dyDescent="0.5"/>
  </sheetData>
  <sheetProtection password="CC3D" sheet="1" objects="1" scenarios="1"/>
  <mergeCells count="27">
    <mergeCell ref="A1:V1"/>
    <mergeCell ref="A52:E52"/>
    <mergeCell ref="F4:T4"/>
    <mergeCell ref="U4:U6"/>
    <mergeCell ref="V4:V6"/>
    <mergeCell ref="I5:K5"/>
    <mergeCell ref="L5:N5"/>
    <mergeCell ref="O5:Q5"/>
    <mergeCell ref="R5:T5"/>
    <mergeCell ref="A4:A6"/>
    <mergeCell ref="B4:B6"/>
    <mergeCell ref="F5:H5"/>
    <mergeCell ref="A2:B2"/>
    <mergeCell ref="R56:V56"/>
    <mergeCell ref="E2:I2"/>
    <mergeCell ref="K2:L2"/>
    <mergeCell ref="A55:H55"/>
    <mergeCell ref="L53:Q53"/>
    <mergeCell ref="L54:Q54"/>
    <mergeCell ref="L55:Q55"/>
    <mergeCell ref="L56:Q56"/>
    <mergeCell ref="C4:E6"/>
    <mergeCell ref="Z11:AU11"/>
    <mergeCell ref="O2:V2"/>
    <mergeCell ref="R53:V53"/>
    <mergeCell ref="R54:V54"/>
    <mergeCell ref="R55:V5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35"/>
  <sheetViews>
    <sheetView topLeftCell="A22" workbookViewId="0">
      <selection activeCell="F36" sqref="F36"/>
    </sheetView>
  </sheetViews>
  <sheetFormatPr defaultRowHeight="21" x14ac:dyDescent="0.45"/>
  <cols>
    <col min="1" max="1" width="2.33203125" customWidth="1"/>
    <col min="2" max="2" width="18" customWidth="1"/>
    <col min="3" max="3" width="27.6640625" customWidth="1"/>
    <col min="4" max="9" width="8.33203125" customWidth="1"/>
    <col min="11" max="11" width="10.83203125" customWidth="1"/>
  </cols>
  <sheetData>
    <row r="1" spans="1:11" ht="24.75" x14ac:dyDescent="0.45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4" x14ac:dyDescent="0.55000000000000004">
      <c r="A2" s="95" t="str">
        <f>"รหัสวิชา  "&amp;กรอกข้อมูล!B2</f>
        <v xml:space="preserve">รหัสวิชา  </v>
      </c>
      <c r="B2" s="95"/>
      <c r="C2" s="14" t="str">
        <f>"รายวิชา  " &amp;กรอกข้อมูล!B3</f>
        <v xml:space="preserve">รายวิชา  </v>
      </c>
      <c r="D2" s="13"/>
      <c r="E2" s="13" t="str">
        <f>"ชั้น " &amp; กรอกข้อมูล!B4</f>
        <v xml:space="preserve">ชั้น </v>
      </c>
      <c r="F2" s="13"/>
      <c r="G2" s="13" t="s">
        <v>46</v>
      </c>
      <c r="H2" s="13"/>
      <c r="I2" s="51">
        <f>กรอกข้อมูล!B5</f>
        <v>0</v>
      </c>
      <c r="J2" s="13" t="s">
        <v>64</v>
      </c>
      <c r="K2" s="13"/>
    </row>
    <row r="3" spans="1:11" ht="22.5" x14ac:dyDescent="0.45">
      <c r="A3" s="16"/>
      <c r="B3" s="13" t="str">
        <f>"กลุ่มสาระการเรียนรู้ " &amp; กรอกข้อมูล!B8</f>
        <v xml:space="preserve">กลุ่มสาระการเรียนรู้ </v>
      </c>
      <c r="C3" s="13"/>
      <c r="D3" s="13" t="s">
        <v>39</v>
      </c>
      <c r="E3" s="17"/>
      <c r="F3" s="13"/>
      <c r="G3" s="14" t="str">
        <f>"ภาคเรียนที่ " &amp;กรอกข้อมูล!B9</f>
        <v xml:space="preserve">ภาคเรียนที่ </v>
      </c>
      <c r="H3" s="18"/>
      <c r="I3" s="17"/>
      <c r="J3" s="13" t="str">
        <f>"ปีการศึกษา  " &amp; กรอกข้อมูล!B10</f>
        <v xml:space="preserve">ปีการศึกษา  </v>
      </c>
      <c r="K3" s="15"/>
    </row>
    <row r="4" spans="1:11" ht="21.75" customHeight="1" x14ac:dyDescent="0.45">
      <c r="A4" s="19"/>
      <c r="B4" s="99" t="s">
        <v>25</v>
      </c>
      <c r="C4" s="99" t="s">
        <v>26</v>
      </c>
      <c r="D4" s="100" t="s">
        <v>65</v>
      </c>
      <c r="E4" s="101"/>
      <c r="F4" s="101"/>
      <c r="G4" s="101"/>
      <c r="H4" s="101"/>
      <c r="I4" s="102"/>
      <c r="J4" s="103" t="s">
        <v>66</v>
      </c>
      <c r="K4" s="103"/>
    </row>
    <row r="5" spans="1:11" ht="21.75" customHeight="1" x14ac:dyDescent="0.45">
      <c r="A5" s="19"/>
      <c r="B5" s="99"/>
      <c r="C5" s="99"/>
      <c r="D5" s="104" t="s">
        <v>67</v>
      </c>
      <c r="E5" s="105"/>
      <c r="F5" s="104" t="s">
        <v>68</v>
      </c>
      <c r="G5" s="105"/>
      <c r="H5" s="104" t="s">
        <v>69</v>
      </c>
      <c r="I5" s="105"/>
      <c r="J5" s="106" t="s">
        <v>70</v>
      </c>
      <c r="K5" s="106" t="s">
        <v>71</v>
      </c>
    </row>
    <row r="6" spans="1:11" ht="21.75" customHeight="1" x14ac:dyDescent="0.45">
      <c r="A6" s="19"/>
      <c r="B6" s="99"/>
      <c r="C6" s="99"/>
      <c r="D6" s="20" t="s">
        <v>64</v>
      </c>
      <c r="E6" s="20" t="s">
        <v>72</v>
      </c>
      <c r="F6" s="20" t="s">
        <v>64</v>
      </c>
      <c r="G6" s="20" t="s">
        <v>72</v>
      </c>
      <c r="H6" s="20" t="s">
        <v>64</v>
      </c>
      <c r="I6" s="20" t="s">
        <v>72</v>
      </c>
      <c r="J6" s="107"/>
      <c r="K6" s="107"/>
    </row>
    <row r="7" spans="1:11" ht="21.75" customHeight="1" x14ac:dyDescent="0.45">
      <c r="A7" s="19"/>
      <c r="B7" s="90" t="s">
        <v>73</v>
      </c>
      <c r="C7" s="21" t="s">
        <v>74</v>
      </c>
      <c r="D7" s="47">
        <f>COUNTIF(วิเคราะห์ผู้เรียน!F$7:F$51,3)</f>
        <v>0</v>
      </c>
      <c r="E7" s="22" t="e">
        <f>(D7*100)/กรอกข้อมูล!$B$5</f>
        <v>#DIV/0!</v>
      </c>
      <c r="F7" s="47">
        <f>COUNTIF(วิเคราะห์ผู้เรียน!F$7:F$51,2)</f>
        <v>0</v>
      </c>
      <c r="G7" s="22" t="e">
        <f>(F7*100)/กรอกข้อมูล!$B$5</f>
        <v>#DIV/0!</v>
      </c>
      <c r="H7" s="47">
        <f>COUNTIF(วิเคราะห์ผู้เรียน!F$7:F$51,1)</f>
        <v>0</v>
      </c>
      <c r="I7" s="22" t="e">
        <f>(H7*100)/กรอกข้อมูล!$B$5</f>
        <v>#DIV/0!</v>
      </c>
      <c r="J7" s="22" t="e">
        <f>วิเคราะห์ผู้เรียน!F52</f>
        <v>#DIV/0!</v>
      </c>
      <c r="K7" s="10" t="e">
        <f>IF(J7&gt;2.29,"เก่ง", IF(J7&gt;=1.64,"กลาง", "อ่อน"))</f>
        <v>#DIV/0!</v>
      </c>
    </row>
    <row r="8" spans="1:11" ht="21.75" customHeight="1" x14ac:dyDescent="0.45">
      <c r="A8" s="19"/>
      <c r="B8" s="90"/>
      <c r="C8" s="21" t="s">
        <v>75</v>
      </c>
      <c r="D8" s="47">
        <f>COUNTIF(วิเคราะห์ผู้เรียน!G$7:G$51,3)</f>
        <v>0</v>
      </c>
      <c r="E8" s="22" t="e">
        <f>(D8*100)/กรอกข้อมูล!$B$5</f>
        <v>#DIV/0!</v>
      </c>
      <c r="F8" s="47">
        <f>COUNTIF(วิเคราะห์ผู้เรียน!G$7:G$51,2)</f>
        <v>0</v>
      </c>
      <c r="G8" s="22" t="e">
        <f>(F8*100)/กรอกข้อมูล!$B$5</f>
        <v>#DIV/0!</v>
      </c>
      <c r="H8" s="47">
        <f>COUNTIF(วิเคราะห์ผู้เรียน!G$7:G$51,1)</f>
        <v>0</v>
      </c>
      <c r="I8" s="22" t="e">
        <f>(H8*100)/กรอกข้อมูล!$B$5</f>
        <v>#DIV/0!</v>
      </c>
      <c r="J8" s="22" t="e">
        <f>วิเคราะห์ผู้เรียน!G52</f>
        <v>#DIV/0!</v>
      </c>
      <c r="K8" s="10" t="e">
        <f t="shared" ref="K8:K22" si="0">IF(J8&gt;2.29,"เก่ง", IF(J8&gt;=1.64,"กลาง", "อ่อน"))</f>
        <v>#DIV/0!</v>
      </c>
    </row>
    <row r="9" spans="1:11" ht="21.75" customHeight="1" x14ac:dyDescent="0.45">
      <c r="A9" s="19"/>
      <c r="B9" s="90"/>
      <c r="C9" s="21" t="s">
        <v>76</v>
      </c>
      <c r="D9" s="47">
        <f>COUNTIF(วิเคราะห์ผู้เรียน!H$7:H$51,3)</f>
        <v>0</v>
      </c>
      <c r="E9" s="22" t="e">
        <f>(D9*100)/กรอกข้อมูล!$B$5</f>
        <v>#DIV/0!</v>
      </c>
      <c r="F9" s="47">
        <f>COUNTIF(วิเคราะห์ผู้เรียน!H$7:H$51,2)</f>
        <v>0</v>
      </c>
      <c r="G9" s="22" t="e">
        <f>(F9*100)/กรอกข้อมูล!$B$5</f>
        <v>#DIV/0!</v>
      </c>
      <c r="H9" s="47">
        <f>COUNTIF(วิเคราะห์ผู้เรียน!H$7:H$51,1)</f>
        <v>0</v>
      </c>
      <c r="I9" s="22" t="e">
        <f>(H9*100)/กรอกข้อมูล!$B$5</f>
        <v>#DIV/0!</v>
      </c>
      <c r="J9" s="22" t="e">
        <f>วิเคราะห์ผู้เรียน!H52</f>
        <v>#DIV/0!</v>
      </c>
      <c r="K9" s="10" t="e">
        <f t="shared" si="0"/>
        <v>#DIV/0!</v>
      </c>
    </row>
    <row r="10" spans="1:11" ht="21.75" customHeight="1" x14ac:dyDescent="0.45">
      <c r="A10" s="19"/>
      <c r="B10" s="90" t="s">
        <v>77</v>
      </c>
      <c r="C10" s="21" t="s">
        <v>78</v>
      </c>
      <c r="D10" s="47">
        <f>COUNTIF(วิเคราะห์ผู้เรียน!I$7:I$51,3)</f>
        <v>0</v>
      </c>
      <c r="E10" s="22" t="e">
        <f>(D10*100)/กรอกข้อมูล!$B$5</f>
        <v>#DIV/0!</v>
      </c>
      <c r="F10" s="47">
        <f>COUNTIF(วิเคราะห์ผู้เรียน!I$7:I$51,2)</f>
        <v>0</v>
      </c>
      <c r="G10" s="22" t="e">
        <f>(F10*100)/กรอกข้อมูล!$B$5</f>
        <v>#DIV/0!</v>
      </c>
      <c r="H10" s="47">
        <f>COUNTIF(วิเคราะห์ผู้เรียน!I$7:I$51,1)</f>
        <v>0</v>
      </c>
      <c r="I10" s="22" t="e">
        <f>(H10*100)/กรอกข้อมูล!$B$5</f>
        <v>#DIV/0!</v>
      </c>
      <c r="J10" s="22" t="e">
        <f>วิเคราะห์ผู้เรียน!I52</f>
        <v>#DIV/0!</v>
      </c>
      <c r="K10" s="10" t="e">
        <f t="shared" si="0"/>
        <v>#DIV/0!</v>
      </c>
    </row>
    <row r="11" spans="1:11" ht="21.75" customHeight="1" x14ac:dyDescent="0.45">
      <c r="A11" s="19"/>
      <c r="B11" s="90"/>
      <c r="C11" s="21" t="s">
        <v>79</v>
      </c>
      <c r="D11" s="47">
        <f>COUNTIF(วิเคราะห์ผู้เรียน!J$7:J$51,3)</f>
        <v>0</v>
      </c>
      <c r="E11" s="22" t="e">
        <f>(D11*100)/กรอกข้อมูล!$B$5</f>
        <v>#DIV/0!</v>
      </c>
      <c r="F11" s="47">
        <f>COUNTIF(วิเคราะห์ผู้เรียน!J$7:J$51,2)</f>
        <v>0</v>
      </c>
      <c r="G11" s="22" t="e">
        <f>(F11*100)/กรอกข้อมูล!$B$5</f>
        <v>#DIV/0!</v>
      </c>
      <c r="H11" s="47">
        <f>COUNTIF(วิเคราะห์ผู้เรียน!J$7:J$51,1)</f>
        <v>0</v>
      </c>
      <c r="I11" s="22" t="e">
        <f>(H11*100)/กรอกข้อมูล!$B$5</f>
        <v>#DIV/0!</v>
      </c>
      <c r="J11" s="22" t="e">
        <f>วิเคราะห์ผู้เรียน!J52</f>
        <v>#DIV/0!</v>
      </c>
      <c r="K11" s="10" t="e">
        <f t="shared" si="0"/>
        <v>#DIV/0!</v>
      </c>
    </row>
    <row r="12" spans="1:11" ht="21.75" customHeight="1" x14ac:dyDescent="0.45">
      <c r="A12" s="19"/>
      <c r="B12" s="90"/>
      <c r="C12" s="21" t="s">
        <v>80</v>
      </c>
      <c r="D12" s="47">
        <f>COUNTIF(วิเคราะห์ผู้เรียน!K$7:K$51,3)</f>
        <v>0</v>
      </c>
      <c r="E12" s="22" t="e">
        <f>(D12*100)/กรอกข้อมูล!$B$5</f>
        <v>#DIV/0!</v>
      </c>
      <c r="F12" s="47">
        <f>COUNTIF(วิเคราะห์ผู้เรียน!K$7:K$51,2)</f>
        <v>0</v>
      </c>
      <c r="G12" s="22" t="e">
        <f>(F12*100)/กรอกข้อมูล!$B$5</f>
        <v>#DIV/0!</v>
      </c>
      <c r="H12" s="47">
        <f>COUNTIF(วิเคราะห์ผู้เรียน!K$7:K$51,1)</f>
        <v>0</v>
      </c>
      <c r="I12" s="22" t="e">
        <f>(H12*100)/กรอกข้อมูล!$B$5</f>
        <v>#DIV/0!</v>
      </c>
      <c r="J12" s="22" t="e">
        <f>วิเคราะห์ผู้เรียน!K52</f>
        <v>#DIV/0!</v>
      </c>
      <c r="K12" s="10" t="e">
        <f t="shared" si="0"/>
        <v>#DIV/0!</v>
      </c>
    </row>
    <row r="13" spans="1:11" ht="21.75" customHeight="1" x14ac:dyDescent="0.45">
      <c r="A13" s="19"/>
      <c r="B13" s="90" t="s">
        <v>81</v>
      </c>
      <c r="C13" s="21" t="s">
        <v>82</v>
      </c>
      <c r="D13" s="47">
        <f>COUNTIF(วิเคราะห์ผู้เรียน!L$7:L$51,3)</f>
        <v>0</v>
      </c>
      <c r="E13" s="22" t="e">
        <f>(D13*100)/กรอกข้อมูล!$B$5</f>
        <v>#DIV/0!</v>
      </c>
      <c r="F13" s="47">
        <f>COUNTIF(วิเคราะห์ผู้เรียน!L$7:L$51,2)</f>
        <v>0</v>
      </c>
      <c r="G13" s="22" t="e">
        <f>(F13*100)/กรอกข้อมูล!$B$5</f>
        <v>#DIV/0!</v>
      </c>
      <c r="H13" s="47">
        <f>COUNTIF(วิเคราะห์ผู้เรียน!L$7:L$51,1)</f>
        <v>0</v>
      </c>
      <c r="I13" s="22" t="e">
        <f>(H13*100)/กรอกข้อมูล!$B$5</f>
        <v>#DIV/0!</v>
      </c>
      <c r="J13" s="22" t="e">
        <f>วิเคราะห์ผู้เรียน!L52</f>
        <v>#DIV/0!</v>
      </c>
      <c r="K13" s="10" t="e">
        <f t="shared" si="0"/>
        <v>#DIV/0!</v>
      </c>
    </row>
    <row r="14" spans="1:11" ht="21.75" customHeight="1" x14ac:dyDescent="0.45">
      <c r="A14" s="19"/>
      <c r="B14" s="90"/>
      <c r="C14" s="21" t="s">
        <v>83</v>
      </c>
      <c r="D14" s="47">
        <f>COUNTIF(วิเคราะห์ผู้เรียน!M$7:M$51,3)</f>
        <v>0</v>
      </c>
      <c r="E14" s="22" t="e">
        <f>(D14*100)/กรอกข้อมูล!$B$5</f>
        <v>#DIV/0!</v>
      </c>
      <c r="F14" s="47">
        <f>COUNTIF(วิเคราะห์ผู้เรียน!M$7:M$51,2)</f>
        <v>0</v>
      </c>
      <c r="G14" s="22" t="e">
        <f>(F14*100)/กรอกข้อมูล!$B$5</f>
        <v>#DIV/0!</v>
      </c>
      <c r="H14" s="47">
        <f>COUNTIF(วิเคราะห์ผู้เรียน!M$7:M$51,1)</f>
        <v>0</v>
      </c>
      <c r="I14" s="22" t="e">
        <f>(H14*100)/กรอกข้อมูล!$B$5</f>
        <v>#DIV/0!</v>
      </c>
      <c r="J14" s="22" t="e">
        <f>วิเคราะห์ผู้เรียน!M52</f>
        <v>#DIV/0!</v>
      </c>
      <c r="K14" s="10" t="e">
        <f t="shared" si="0"/>
        <v>#DIV/0!</v>
      </c>
    </row>
    <row r="15" spans="1:11" ht="21.75" customHeight="1" x14ac:dyDescent="0.45">
      <c r="A15" s="19"/>
      <c r="B15" s="90"/>
      <c r="C15" s="21" t="s">
        <v>84</v>
      </c>
      <c r="D15" s="47">
        <f>COUNTIF(วิเคราะห์ผู้เรียน!N$7:N$51,3)</f>
        <v>0</v>
      </c>
      <c r="E15" s="22" t="e">
        <f>(D15*100)/กรอกข้อมูล!$B$5</f>
        <v>#DIV/0!</v>
      </c>
      <c r="F15" s="47">
        <f>COUNTIF(วิเคราะห์ผู้เรียน!N$7:N$51,2)</f>
        <v>0</v>
      </c>
      <c r="G15" s="22" t="e">
        <f>(F15*100)/กรอกข้อมูล!$B$5</f>
        <v>#DIV/0!</v>
      </c>
      <c r="H15" s="47">
        <f>COUNTIF(วิเคราะห์ผู้เรียน!N$7:N$51,1)</f>
        <v>0</v>
      </c>
      <c r="I15" s="22" t="e">
        <f>(H15*100)/กรอกข้อมูล!$B$5</f>
        <v>#DIV/0!</v>
      </c>
      <c r="J15" s="22" t="e">
        <f>วิเคราะห์ผู้เรียน!N52</f>
        <v>#DIV/0!</v>
      </c>
      <c r="K15" s="10" t="e">
        <f t="shared" si="0"/>
        <v>#DIV/0!</v>
      </c>
    </row>
    <row r="16" spans="1:11" ht="21.75" customHeight="1" x14ac:dyDescent="0.45">
      <c r="A16" s="19"/>
      <c r="B16" s="90" t="s">
        <v>21</v>
      </c>
      <c r="C16" s="21" t="s">
        <v>85</v>
      </c>
      <c r="D16" s="47">
        <f>COUNTIF(วิเคราะห์ผู้เรียน!O$7:O$51,3)</f>
        <v>0</v>
      </c>
      <c r="E16" s="22" t="e">
        <f>(D16*100)/กรอกข้อมูล!$B$5</f>
        <v>#DIV/0!</v>
      </c>
      <c r="F16" s="47">
        <f>COUNTIF(วิเคราะห์ผู้เรียน!O$7:O$51,2)</f>
        <v>0</v>
      </c>
      <c r="G16" s="22" t="e">
        <f>(F16*100)/กรอกข้อมูล!$B$5</f>
        <v>#DIV/0!</v>
      </c>
      <c r="H16" s="47">
        <f>COUNTIF(วิเคราะห์ผู้เรียน!O$7:O$51,1)</f>
        <v>0</v>
      </c>
      <c r="I16" s="22" t="e">
        <f>(H16*100)/กรอกข้อมูล!$B$5</f>
        <v>#DIV/0!</v>
      </c>
      <c r="J16" s="22" t="e">
        <f>วิเคราะห์ผู้เรียน!O52</f>
        <v>#DIV/0!</v>
      </c>
      <c r="K16" s="10" t="e">
        <f t="shared" si="0"/>
        <v>#DIV/0!</v>
      </c>
    </row>
    <row r="17" spans="1:11" ht="21.75" customHeight="1" x14ac:dyDescent="0.45">
      <c r="A17" s="19"/>
      <c r="B17" s="90"/>
      <c r="C17" s="21" t="s">
        <v>86</v>
      </c>
      <c r="D17" s="47">
        <f>COUNTIF(วิเคราะห์ผู้เรียน!P$7:P$51,3)</f>
        <v>0</v>
      </c>
      <c r="E17" s="22" t="e">
        <f>(D17*100)/กรอกข้อมูล!$B$5</f>
        <v>#DIV/0!</v>
      </c>
      <c r="F17" s="47">
        <f>COUNTIF(วิเคราะห์ผู้เรียน!P$7:P$51,2)</f>
        <v>0</v>
      </c>
      <c r="G17" s="22" t="e">
        <f>(F17*100)/กรอกข้อมูล!$B$5</f>
        <v>#DIV/0!</v>
      </c>
      <c r="H17" s="47">
        <f>COUNTIF(วิเคราะห์ผู้เรียน!P$7:P$51,1)</f>
        <v>0</v>
      </c>
      <c r="I17" s="22" t="e">
        <f>(H17*100)/กรอกข้อมูล!$B$5</f>
        <v>#DIV/0!</v>
      </c>
      <c r="J17" s="22" t="e">
        <f>วิเคราะห์ผู้เรียน!P52</f>
        <v>#DIV/0!</v>
      </c>
      <c r="K17" s="10" t="e">
        <f t="shared" si="0"/>
        <v>#DIV/0!</v>
      </c>
    </row>
    <row r="18" spans="1:11" ht="21.75" customHeight="1" x14ac:dyDescent="0.45">
      <c r="A18" s="19"/>
      <c r="B18" s="90"/>
      <c r="C18" s="21" t="s">
        <v>87</v>
      </c>
      <c r="D18" s="47">
        <f>COUNTIF(วิเคราะห์ผู้เรียน!Q$7:Q$51,3)</f>
        <v>0</v>
      </c>
      <c r="E18" s="22" t="e">
        <f>(D18*100)/กรอกข้อมูล!$B$5</f>
        <v>#DIV/0!</v>
      </c>
      <c r="F18" s="47">
        <f>COUNTIF(วิเคราะห์ผู้เรียน!Q$7:Q$51,2)</f>
        <v>0</v>
      </c>
      <c r="G18" s="22" t="e">
        <f>(F18*100)/กรอกข้อมูล!$B$5</f>
        <v>#DIV/0!</v>
      </c>
      <c r="H18" s="47">
        <f>COUNTIF(วิเคราะห์ผู้เรียน!Q$7:Q$51,1)</f>
        <v>0</v>
      </c>
      <c r="I18" s="22" t="e">
        <f>(H18*100)/กรอกข้อมูล!$B$5</f>
        <v>#DIV/0!</v>
      </c>
      <c r="J18" s="22" t="e">
        <f>วิเคราะห์ผู้เรียน!Q52</f>
        <v>#DIV/0!</v>
      </c>
      <c r="K18" s="10" t="e">
        <f t="shared" si="0"/>
        <v>#DIV/0!</v>
      </c>
    </row>
    <row r="19" spans="1:11" ht="21.75" customHeight="1" x14ac:dyDescent="0.45">
      <c r="A19" s="19"/>
      <c r="B19" s="90" t="s">
        <v>88</v>
      </c>
      <c r="C19" s="21" t="s">
        <v>89</v>
      </c>
      <c r="D19" s="47">
        <f>COUNTIF(วิเคราะห์ผู้เรียน!R$7:R$51,3)</f>
        <v>0</v>
      </c>
      <c r="E19" s="22" t="e">
        <f>(D19*100)/กรอกข้อมูล!$B$5</f>
        <v>#DIV/0!</v>
      </c>
      <c r="F19" s="47">
        <f>COUNTIF(วิเคราะห์ผู้เรียน!R$7:R$51,2)</f>
        <v>0</v>
      </c>
      <c r="G19" s="22" t="e">
        <f>(F19*100)/กรอกข้อมูล!$B$5</f>
        <v>#DIV/0!</v>
      </c>
      <c r="H19" s="47">
        <f>COUNTIF(วิเคราะห์ผู้เรียน!R$7:R$51,1)</f>
        <v>0</v>
      </c>
      <c r="I19" s="22" t="e">
        <f>(H19*100)/กรอกข้อมูล!$B$5</f>
        <v>#DIV/0!</v>
      </c>
      <c r="J19" s="22" t="e">
        <f>วิเคราะห์ผู้เรียน!R52</f>
        <v>#DIV/0!</v>
      </c>
      <c r="K19" s="10" t="e">
        <f t="shared" si="0"/>
        <v>#DIV/0!</v>
      </c>
    </row>
    <row r="20" spans="1:11" ht="21.75" customHeight="1" x14ac:dyDescent="0.45">
      <c r="A20" s="19"/>
      <c r="B20" s="90"/>
      <c r="C20" s="21" t="s">
        <v>90</v>
      </c>
      <c r="D20" s="47">
        <f>COUNTIF(วิเคราะห์ผู้เรียน!S$7:S$51,3)</f>
        <v>0</v>
      </c>
      <c r="E20" s="22" t="e">
        <f>(D20*100)/กรอกข้อมูล!$B$5</f>
        <v>#DIV/0!</v>
      </c>
      <c r="F20" s="47">
        <f>COUNTIF(วิเคราะห์ผู้เรียน!S$7:S$51,2)</f>
        <v>0</v>
      </c>
      <c r="G20" s="22" t="e">
        <f>(F20*100)/กรอกข้อมูล!$B$5</f>
        <v>#DIV/0!</v>
      </c>
      <c r="H20" s="47">
        <f>COUNTIF(วิเคราะห์ผู้เรียน!S$7:S$51,1)</f>
        <v>0</v>
      </c>
      <c r="I20" s="22" t="e">
        <f>(H20*100)/กรอกข้อมูล!$B$5</f>
        <v>#DIV/0!</v>
      </c>
      <c r="J20" s="22" t="e">
        <f>วิเคราะห์ผู้เรียน!S52</f>
        <v>#DIV/0!</v>
      </c>
      <c r="K20" s="10" t="e">
        <f t="shared" si="0"/>
        <v>#DIV/0!</v>
      </c>
    </row>
    <row r="21" spans="1:11" ht="21.75" customHeight="1" x14ac:dyDescent="0.45">
      <c r="A21" s="19"/>
      <c r="B21" s="90"/>
      <c r="C21" s="21" t="s">
        <v>91</v>
      </c>
      <c r="D21" s="47">
        <f>COUNTIF(วิเคราะห์ผู้เรียน!T$7:T$51,3)</f>
        <v>0</v>
      </c>
      <c r="E21" s="22" t="e">
        <f>(D21*100)/กรอกข้อมูล!$B$5</f>
        <v>#DIV/0!</v>
      </c>
      <c r="F21" s="47">
        <f>COUNTIF(วิเคราะห์ผู้เรียน!T$7:T$51,2)</f>
        <v>0</v>
      </c>
      <c r="G21" s="22" t="e">
        <f>(F21*100)/กรอกข้อมูล!$B$5</f>
        <v>#DIV/0!</v>
      </c>
      <c r="H21" s="47">
        <f>COUNTIF(วิเคราะห์ผู้เรียน!T$7:T$51,1)</f>
        <v>0</v>
      </c>
      <c r="I21" s="22" t="e">
        <f>(H21*100)/กรอกข้อมูล!$B$5</f>
        <v>#DIV/0!</v>
      </c>
      <c r="J21" s="22" t="e">
        <f>วิเคราะห์ผู้เรียน!T52</f>
        <v>#DIV/0!</v>
      </c>
      <c r="K21" s="10" t="e">
        <f t="shared" si="0"/>
        <v>#DIV/0!</v>
      </c>
    </row>
    <row r="22" spans="1:11" ht="21.75" customHeight="1" x14ac:dyDescent="0.45">
      <c r="A22" s="19"/>
      <c r="B22" s="23"/>
      <c r="C22" s="24" t="s">
        <v>92</v>
      </c>
      <c r="D22" s="49">
        <f t="shared" ref="D22:J22" si="1">AVERAGE(D7:D21)</f>
        <v>0</v>
      </c>
      <c r="E22" s="49" t="e">
        <f t="shared" si="1"/>
        <v>#DIV/0!</v>
      </c>
      <c r="F22" s="49">
        <f t="shared" si="1"/>
        <v>0</v>
      </c>
      <c r="G22" s="49" t="e">
        <f t="shared" si="1"/>
        <v>#DIV/0!</v>
      </c>
      <c r="H22" s="49">
        <f t="shared" si="1"/>
        <v>0</v>
      </c>
      <c r="I22" s="49" t="e">
        <f t="shared" si="1"/>
        <v>#DIV/0!</v>
      </c>
      <c r="J22" s="49" t="e">
        <f t="shared" si="1"/>
        <v>#DIV/0!</v>
      </c>
      <c r="K22" s="50" t="e">
        <f t="shared" si="0"/>
        <v>#DIV/0!</v>
      </c>
    </row>
    <row r="23" spans="1:11" x14ac:dyDescent="0.45">
      <c r="B23" s="40" t="s">
        <v>94</v>
      </c>
    </row>
    <row r="24" spans="1:11" x14ac:dyDescent="0.45">
      <c r="A24" s="96" t="s">
        <v>108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1" x14ac:dyDescent="0.45">
      <c r="A25" s="19"/>
      <c r="B25" s="39" t="s">
        <v>104</v>
      </c>
      <c r="C25" s="25" t="e">
        <f>J22</f>
        <v>#DIV/0!</v>
      </c>
      <c r="D25" s="39" t="s">
        <v>93</v>
      </c>
      <c r="E25" s="39"/>
      <c r="F25" s="26"/>
      <c r="G25" s="27" t="e">
        <f>K22</f>
        <v>#DIV/0!</v>
      </c>
      <c r="H25" s="39"/>
      <c r="I25" s="39"/>
      <c r="J25" s="39"/>
      <c r="K25" s="39"/>
    </row>
    <row r="26" spans="1:11" ht="14.25" customHeight="1" x14ac:dyDescent="0.45">
      <c r="A26" s="19"/>
      <c r="B26" s="39"/>
      <c r="C26" s="25"/>
      <c r="D26" s="39"/>
      <c r="E26" s="39"/>
      <c r="F26" s="26"/>
      <c r="G26" s="27"/>
      <c r="H26" s="39"/>
      <c r="I26" s="39"/>
      <c r="J26" s="39"/>
      <c r="K26" s="39"/>
    </row>
    <row r="27" spans="1:11" ht="24" customHeight="1" x14ac:dyDescent="0.45">
      <c r="A27" s="19"/>
      <c r="B27" s="23"/>
      <c r="C27" s="28" t="s">
        <v>94</v>
      </c>
      <c r="D27" s="29" t="s">
        <v>95</v>
      </c>
      <c r="E27" s="28" t="s">
        <v>72</v>
      </c>
      <c r="F27" s="92" t="s">
        <v>96</v>
      </c>
      <c r="G27" s="93"/>
      <c r="H27" s="93"/>
      <c r="I27" s="93"/>
      <c r="J27" s="93"/>
      <c r="K27" s="93"/>
    </row>
    <row r="28" spans="1:11" ht="19.5" customHeight="1" x14ac:dyDescent="0.45">
      <c r="A28" s="19"/>
      <c r="B28" s="23"/>
      <c r="C28" s="31" t="s">
        <v>97</v>
      </c>
      <c r="D28" s="31">
        <f>วิเคราะห์ผู้เรียน!R54</f>
        <v>0</v>
      </c>
      <c r="E28" s="22" t="e">
        <f>(D28*100)/กรอกข้อมูล!B5</f>
        <v>#DIV/0!</v>
      </c>
      <c r="F28" s="92" t="str">
        <f>"( " &amp;กรอกข้อมูล!B6 &amp; " )"</f>
        <v>(  )</v>
      </c>
      <c r="G28" s="93"/>
      <c r="H28" s="93"/>
      <c r="I28" s="93"/>
      <c r="J28" s="93"/>
      <c r="K28" s="93"/>
    </row>
    <row r="29" spans="1:11" ht="19.5" customHeight="1" x14ac:dyDescent="0.45">
      <c r="A29" s="19"/>
      <c r="B29" s="23"/>
      <c r="C29" s="31" t="s">
        <v>105</v>
      </c>
      <c r="D29" s="31">
        <f>วิเคราะห์ผู้เรียน!R55</f>
        <v>0</v>
      </c>
      <c r="E29" s="22" t="e">
        <f>(D29*100)/กรอกข้อมูล!B5</f>
        <v>#DIV/0!</v>
      </c>
    </row>
    <row r="30" spans="1:11" ht="19.5" customHeight="1" x14ac:dyDescent="0.45">
      <c r="A30" s="19"/>
      <c r="B30" s="23"/>
      <c r="C30" s="31" t="s">
        <v>106</v>
      </c>
      <c r="D30" s="31">
        <f>วิเคราะห์ผู้เรียน!R56</f>
        <v>0</v>
      </c>
      <c r="E30" s="22" t="e">
        <f>(D30*100)/กรอกข้อมูล!B5</f>
        <v>#DIV/0!</v>
      </c>
      <c r="F30" s="92" t="s">
        <v>98</v>
      </c>
      <c r="G30" s="93"/>
      <c r="H30" s="93"/>
      <c r="I30" s="93"/>
      <c r="J30" s="93"/>
      <c r="K30" s="93"/>
    </row>
    <row r="31" spans="1:11" ht="22.5" x14ac:dyDescent="0.45">
      <c r="A31" s="19"/>
      <c r="B31" s="53"/>
      <c r="C31" s="59"/>
      <c r="D31" s="59"/>
      <c r="E31" s="60"/>
      <c r="F31" s="93" t="str">
        <f>"( " &amp;กรอกข้อมูล!B7&amp; " )"</f>
        <v>(  )</v>
      </c>
      <c r="G31" s="93"/>
      <c r="H31" s="93"/>
      <c r="I31" s="93"/>
      <c r="J31" s="93"/>
      <c r="K31" s="30"/>
    </row>
    <row r="32" spans="1:11" ht="31.5" customHeight="1" x14ac:dyDescent="0.45">
      <c r="A32" s="19"/>
      <c r="B32" s="94" t="s">
        <v>99</v>
      </c>
      <c r="C32" s="94"/>
      <c r="D32" s="94"/>
      <c r="E32" s="94"/>
      <c r="F32" s="94" t="s">
        <v>99</v>
      </c>
      <c r="G32" s="94"/>
      <c r="H32" s="94"/>
      <c r="I32" s="94"/>
      <c r="J32" s="94"/>
      <c r="K32" s="94"/>
    </row>
    <row r="33" spans="1:11" ht="21.75" customHeight="1" x14ac:dyDescent="0.45">
      <c r="A33" s="19"/>
      <c r="B33" s="93" t="str">
        <f>"("&amp;[1]กรอกข้อมูลพื้นฐาน!B11&amp;")"</f>
        <v>(นางเฉลิมศรี  คงไทย)</v>
      </c>
      <c r="C33" s="93"/>
      <c r="D33" s="93"/>
      <c r="E33" s="93"/>
      <c r="F33" s="93" t="str">
        <f>"(  " &amp;[1]กรอกข้อมูลพื้นฐาน!B12&amp; "   )"</f>
        <v>(  นายวรเทพ  หอมจันทร์   )</v>
      </c>
      <c r="G33" s="93" t="str">
        <f>"(  " &amp; [1]กรอกข้อมูลพื้นฐาน!A9&amp; "   )"</f>
        <v>(  ภาคเรียนที่   )</v>
      </c>
      <c r="H33" s="93" t="str">
        <f>"(  " &amp; [1]กรอกข้อมูลพื้นฐาน!B9&amp; "   )"</f>
        <v>(  0   )</v>
      </c>
      <c r="I33" s="93" t="str">
        <f>"(  " &amp; [1]กรอกข้อมูลพื้นฐาน!C9&amp; "   )"</f>
        <v>(     )</v>
      </c>
      <c r="J33" s="93" t="str">
        <f>"(  " &amp; [1]กรอกข้อมูลพื้นฐาน!D9&amp; "   )"</f>
        <v>(  6   )</v>
      </c>
      <c r="K33" s="93" t="str">
        <f>"(  " &amp; [1]กรอกข้อมูลพื้นฐาน!E9&amp; "   )"</f>
        <v>(  0   )</v>
      </c>
    </row>
    <row r="34" spans="1:11" x14ac:dyDescent="0.45">
      <c r="A34" s="32"/>
      <c r="B34" s="91" t="s">
        <v>100</v>
      </c>
      <c r="C34" s="91"/>
      <c r="D34" s="91"/>
      <c r="E34" s="91"/>
      <c r="F34" s="91" t="s">
        <v>101</v>
      </c>
      <c r="G34" s="91"/>
      <c r="H34" s="91"/>
      <c r="I34" s="91"/>
      <c r="J34" s="91"/>
      <c r="K34" s="91"/>
    </row>
    <row r="35" spans="1:11" x14ac:dyDescent="0.45">
      <c r="A35" s="32"/>
      <c r="B35" s="91" t="s">
        <v>102</v>
      </c>
      <c r="C35" s="91"/>
      <c r="D35" s="91"/>
      <c r="E35" s="91"/>
      <c r="F35" s="109" t="str">
        <f>กรอกข้อมูล!B13</f>
        <v>31 กรกฎาคม พ.ศ. 2563</v>
      </c>
      <c r="G35" s="91"/>
      <c r="H35" s="91"/>
      <c r="I35" s="91"/>
      <c r="J35" s="91"/>
      <c r="K35" s="91"/>
    </row>
  </sheetData>
  <sheetProtection password="CC3D" sheet="1" objects="1" scenarios="1"/>
  <mergeCells count="29">
    <mergeCell ref="A2:B2"/>
    <mergeCell ref="B19:B21"/>
    <mergeCell ref="A24:K24"/>
    <mergeCell ref="A1:K1"/>
    <mergeCell ref="B4:B6"/>
    <mergeCell ref="C4:C6"/>
    <mergeCell ref="D4:I4"/>
    <mergeCell ref="J4:K4"/>
    <mergeCell ref="D5:E5"/>
    <mergeCell ref="F5:G5"/>
    <mergeCell ref="H5:I5"/>
    <mergeCell ref="J5:J6"/>
    <mergeCell ref="K5:K6"/>
    <mergeCell ref="B7:B9"/>
    <mergeCell ref="B10:B12"/>
    <mergeCell ref="B13:B15"/>
    <mergeCell ref="B16:B18"/>
    <mergeCell ref="B34:E34"/>
    <mergeCell ref="F34:K34"/>
    <mergeCell ref="B35:E35"/>
    <mergeCell ref="F35:K35"/>
    <mergeCell ref="F27:K27"/>
    <mergeCell ref="F30:K30"/>
    <mergeCell ref="B32:E32"/>
    <mergeCell ref="F32:K32"/>
    <mergeCell ref="B33:E33"/>
    <mergeCell ref="F33:K33"/>
    <mergeCell ref="F28:K28"/>
    <mergeCell ref="F31:J31"/>
  </mergeCells>
  <pageMargins left="0.25" right="0.25" top="0.75" bottom="0.75" header="0.3" footer="0.3"/>
  <pageSetup paperSize="9" orientation="portrait" horizontalDpi="4294967295" verticalDpi="4294967295" r:id="rId1"/>
  <ignoredErrors>
    <ignoredError sqref="F7 F8:F21 H7:H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คำชี้แจง</vt:lpstr>
      <vt:lpstr>กรอกข้อมูล</vt:lpstr>
      <vt:lpstr>วิเคราะห์ผู้เรียน</vt:lpstr>
      <vt:lpstr>สรุปผล</vt:lpstr>
      <vt:lpstr>วิเคราะห์ผู้เรียน!Print_Titles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IntelC50-30</dc:creator>
  <cp:lastModifiedBy>Yuon Changyai</cp:lastModifiedBy>
  <cp:lastPrinted>2020-07-13T07:09:42Z</cp:lastPrinted>
  <dcterms:created xsi:type="dcterms:W3CDTF">2018-06-07T03:51:14Z</dcterms:created>
  <dcterms:modified xsi:type="dcterms:W3CDTF">2020-07-14T03:52:05Z</dcterms:modified>
</cp:coreProperties>
</file>